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общая папка\Отчеты\ЕДДС\2025\"/>
    </mc:Choice>
  </mc:AlternateContent>
  <bookViews>
    <workbookView xWindow="0" yWindow="0" windowWidth="16380" windowHeight="8190" tabRatio="500" firstSheet="12" activeTab="15"/>
  </bookViews>
  <sheets>
    <sheet name="01" sheetId="1" state="hidden" r:id="rId1"/>
    <sheet name="02" sheetId="2" state="hidden" r:id="rId2"/>
    <sheet name="03" sheetId="3" state="hidden" r:id="rId3"/>
    <sheet name="04" sheetId="4" state="hidden" r:id="rId4"/>
    <sheet name="05" sheetId="5" state="hidden" r:id="rId5"/>
    <sheet name="06" sheetId="6" state="hidden" r:id="rId6"/>
    <sheet name="07" sheetId="7" state="hidden" r:id="rId7"/>
    <sheet name="08" sheetId="8" state="hidden" r:id="rId8"/>
    <sheet name="09" sheetId="9" state="hidden" r:id="rId9"/>
    <sheet name="10" sheetId="10" state="hidden" r:id="rId10"/>
    <sheet name="11" sheetId="11" state="hidden" r:id="rId11"/>
    <sheet name="12" sheetId="12" state="hidden" r:id="rId12"/>
    <sheet name="Январь" sheetId="13" r:id="rId13"/>
    <sheet name="Февраль" sheetId="14" r:id="rId14"/>
    <sheet name="Март" sheetId="15" r:id="rId15"/>
    <sheet name="Апрель" sheetId="16" r:id="rId16"/>
    <sheet name="Май" sheetId="17" r:id="rId17"/>
    <sheet name="Июнь" sheetId="18" r:id="rId18"/>
    <sheet name="Июль" sheetId="19" r:id="rId19"/>
    <sheet name="Август" sheetId="20" r:id="rId20"/>
    <sheet name="Сентябрь" sheetId="21" r:id="rId21"/>
    <sheet name="Октябрь" sheetId="22" r:id="rId22"/>
    <sheet name="Ноябрь" sheetId="23" r:id="rId23"/>
    <sheet name="Декабрь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1" i="16" l="1"/>
  <c r="G31" i="16"/>
  <c r="F31" i="16"/>
  <c r="E31" i="16"/>
  <c r="D31" i="16"/>
  <c r="C31" i="16"/>
  <c r="B31" i="16"/>
  <c r="H31" i="15"/>
  <c r="G31" i="15"/>
  <c r="F31" i="15"/>
  <c r="E31" i="15"/>
  <c r="D31" i="15"/>
  <c r="C31" i="15"/>
  <c r="B31" i="15"/>
  <c r="H31" i="14"/>
  <c r="G31" i="14"/>
  <c r="F31" i="14"/>
  <c r="E31" i="14"/>
  <c r="D31" i="14"/>
  <c r="C31" i="14"/>
  <c r="B31" i="14"/>
  <c r="H31" i="13"/>
  <c r="G31" i="13"/>
  <c r="F31" i="13"/>
  <c r="E31" i="13"/>
  <c r="D31" i="13"/>
  <c r="C31" i="13"/>
  <c r="B31" i="13"/>
  <c r="L30" i="12"/>
  <c r="K30" i="12"/>
  <c r="J30" i="12"/>
  <c r="I30" i="12"/>
  <c r="H30" i="12"/>
  <c r="G30" i="12"/>
  <c r="D30" i="12"/>
  <c r="C30" i="12"/>
  <c r="F30" i="12" s="1"/>
  <c r="B30" i="12"/>
  <c r="E30" i="12" s="1"/>
  <c r="L29" i="12"/>
  <c r="K29" i="12"/>
  <c r="J29" i="12"/>
  <c r="I29" i="12"/>
  <c r="H29" i="12"/>
  <c r="G29" i="12"/>
  <c r="F29" i="12"/>
  <c r="D29" i="12"/>
  <c r="C29" i="12"/>
  <c r="B29" i="12"/>
  <c r="E29" i="12" s="1"/>
  <c r="L28" i="12"/>
  <c r="K28" i="12"/>
  <c r="J28" i="12"/>
  <c r="I28" i="12"/>
  <c r="H28" i="12"/>
  <c r="G28" i="12"/>
  <c r="E28" i="12"/>
  <c r="D28" i="12"/>
  <c r="C28" i="12"/>
  <c r="F28" i="12" s="1"/>
  <c r="B28" i="12"/>
  <c r="L27" i="12"/>
  <c r="K27" i="12"/>
  <c r="J27" i="12"/>
  <c r="I27" i="12"/>
  <c r="H27" i="12"/>
  <c r="G27" i="12"/>
  <c r="D27" i="12"/>
  <c r="C27" i="12"/>
  <c r="F27" i="12" s="1"/>
  <c r="B27" i="12"/>
  <c r="E27" i="12" s="1"/>
  <c r="L26" i="12"/>
  <c r="K26" i="12"/>
  <c r="J26" i="12"/>
  <c r="I26" i="12"/>
  <c r="H26" i="12"/>
  <c r="G26" i="12"/>
  <c r="D26" i="12"/>
  <c r="C26" i="12"/>
  <c r="F26" i="12" s="1"/>
  <c r="B26" i="12"/>
  <c r="E26" i="12" s="1"/>
  <c r="L25" i="12"/>
  <c r="K25" i="12"/>
  <c r="J25" i="12"/>
  <c r="I25" i="12"/>
  <c r="H25" i="12"/>
  <c r="G25" i="12"/>
  <c r="F25" i="12"/>
  <c r="D25" i="12"/>
  <c r="C25" i="12"/>
  <c r="B25" i="12"/>
  <c r="E25" i="12" s="1"/>
  <c r="L24" i="12"/>
  <c r="K24" i="12"/>
  <c r="J24" i="12"/>
  <c r="I24" i="12"/>
  <c r="H24" i="12"/>
  <c r="G24" i="12"/>
  <c r="E24" i="12"/>
  <c r="D24" i="12"/>
  <c r="C24" i="12"/>
  <c r="F24" i="12" s="1"/>
  <c r="B24" i="12"/>
  <c r="L23" i="12"/>
  <c r="K23" i="12"/>
  <c r="J23" i="12"/>
  <c r="I23" i="12"/>
  <c r="H23" i="12"/>
  <c r="G23" i="12"/>
  <c r="D23" i="12"/>
  <c r="C23" i="12"/>
  <c r="F23" i="12" s="1"/>
  <c r="B23" i="12"/>
  <c r="E23" i="12" s="1"/>
  <c r="L22" i="12"/>
  <c r="K22" i="12"/>
  <c r="J22" i="12"/>
  <c r="I22" i="12"/>
  <c r="H22" i="12"/>
  <c r="G22" i="12"/>
  <c r="D22" i="12"/>
  <c r="C22" i="12"/>
  <c r="F22" i="12" s="1"/>
  <c r="B22" i="12"/>
  <c r="E22" i="12" s="1"/>
  <c r="L21" i="12"/>
  <c r="K21" i="12"/>
  <c r="J21" i="12"/>
  <c r="I21" i="12"/>
  <c r="H21" i="12"/>
  <c r="G21" i="12"/>
  <c r="F21" i="12"/>
  <c r="D21" i="12"/>
  <c r="C21" i="12"/>
  <c r="B21" i="12"/>
  <c r="E21" i="12" s="1"/>
  <c r="L20" i="12"/>
  <c r="K20" i="12"/>
  <c r="J20" i="12"/>
  <c r="I20" i="12"/>
  <c r="H20" i="12"/>
  <c r="G20" i="12"/>
  <c r="E20" i="12"/>
  <c r="D20" i="12"/>
  <c r="C20" i="12"/>
  <c r="F20" i="12" s="1"/>
  <c r="B20" i="12"/>
  <c r="L19" i="12"/>
  <c r="K19" i="12"/>
  <c r="J19" i="12"/>
  <c r="I19" i="12"/>
  <c r="H19" i="12"/>
  <c r="G19" i="12"/>
  <c r="D19" i="12"/>
  <c r="C19" i="12"/>
  <c r="F19" i="12" s="1"/>
  <c r="B19" i="12"/>
  <c r="E19" i="12" s="1"/>
  <c r="L18" i="12"/>
  <c r="K18" i="12"/>
  <c r="J18" i="12"/>
  <c r="I18" i="12"/>
  <c r="H18" i="12"/>
  <c r="G18" i="12"/>
  <c r="D18" i="12"/>
  <c r="C18" i="12"/>
  <c r="F18" i="12" s="1"/>
  <c r="B18" i="12"/>
  <c r="E18" i="12" s="1"/>
  <c r="L17" i="12"/>
  <c r="K17" i="12"/>
  <c r="J17" i="12"/>
  <c r="I17" i="12"/>
  <c r="H17" i="12"/>
  <c r="G17" i="12"/>
  <c r="D17" i="12"/>
  <c r="C17" i="12"/>
  <c r="F17" i="12" s="1"/>
  <c r="B17" i="12"/>
  <c r="E17" i="12" s="1"/>
  <c r="L16" i="12"/>
  <c r="K16" i="12"/>
  <c r="J16" i="12"/>
  <c r="I16" i="12"/>
  <c r="H16" i="12"/>
  <c r="G16" i="12"/>
  <c r="D16" i="12"/>
  <c r="C16" i="12"/>
  <c r="F16" i="12" s="1"/>
  <c r="B16" i="12"/>
  <c r="E16" i="12" s="1"/>
  <c r="L15" i="12"/>
  <c r="K15" i="12"/>
  <c r="J15" i="12"/>
  <c r="I15" i="12"/>
  <c r="H15" i="12"/>
  <c r="G15" i="12"/>
  <c r="F15" i="12"/>
  <c r="D15" i="12"/>
  <c r="C15" i="12"/>
  <c r="B15" i="12"/>
  <c r="E15" i="12" s="1"/>
  <c r="L14" i="12"/>
  <c r="K14" i="12"/>
  <c r="J14" i="12"/>
  <c r="I14" i="12"/>
  <c r="H14" i="12"/>
  <c r="G14" i="12"/>
  <c r="E14" i="12"/>
  <c r="D14" i="12"/>
  <c r="C14" i="12"/>
  <c r="F14" i="12" s="1"/>
  <c r="B14" i="12"/>
  <c r="L13" i="12"/>
  <c r="K13" i="12"/>
  <c r="J13" i="12"/>
  <c r="I13" i="12"/>
  <c r="H13" i="12"/>
  <c r="G13" i="12"/>
  <c r="D13" i="12"/>
  <c r="C13" i="12"/>
  <c r="F13" i="12" s="1"/>
  <c r="B13" i="12"/>
  <c r="E13" i="12" s="1"/>
  <c r="L12" i="12"/>
  <c r="K12" i="12"/>
  <c r="J12" i="12"/>
  <c r="I12" i="12"/>
  <c r="H12" i="12"/>
  <c r="G12" i="12"/>
  <c r="D12" i="12"/>
  <c r="C12" i="12"/>
  <c r="F12" i="12" s="1"/>
  <c r="B12" i="12"/>
  <c r="E12" i="12" s="1"/>
  <c r="L11" i="12"/>
  <c r="K11" i="12"/>
  <c r="J11" i="12"/>
  <c r="I11" i="12"/>
  <c r="H11" i="12"/>
  <c r="G11" i="12"/>
  <c r="F11" i="12"/>
  <c r="D11" i="12"/>
  <c r="C11" i="12"/>
  <c r="B11" i="12"/>
  <c r="E11" i="12" s="1"/>
  <c r="L10" i="12"/>
  <c r="K10" i="12"/>
  <c r="J10" i="12"/>
  <c r="I10" i="12"/>
  <c r="H10" i="12"/>
  <c r="G10" i="12"/>
  <c r="E10" i="12"/>
  <c r="D10" i="12"/>
  <c r="C10" i="12"/>
  <c r="F10" i="12" s="1"/>
  <c r="B10" i="12"/>
  <c r="L9" i="12"/>
  <c r="K9" i="12"/>
  <c r="J9" i="12"/>
  <c r="I9" i="12"/>
  <c r="H9" i="12"/>
  <c r="G9" i="12"/>
  <c r="D9" i="12"/>
  <c r="C9" i="12"/>
  <c r="F9" i="12" s="1"/>
  <c r="B9" i="12"/>
  <c r="E9" i="12" s="1"/>
  <c r="L8" i="12"/>
  <c r="K8" i="12"/>
  <c r="J8" i="12"/>
  <c r="I8" i="12"/>
  <c r="H8" i="12"/>
  <c r="G8" i="12"/>
  <c r="D8" i="12"/>
  <c r="C8" i="12"/>
  <c r="F8" i="12" s="1"/>
  <c r="B8" i="12"/>
  <c r="E8" i="12" s="1"/>
  <c r="L7" i="12"/>
  <c r="K7" i="12"/>
  <c r="J7" i="12"/>
  <c r="I7" i="12"/>
  <c r="H7" i="12"/>
  <c r="G7" i="12"/>
  <c r="F7" i="12"/>
  <c r="D7" i="12"/>
  <c r="C7" i="12"/>
  <c r="B7" i="12"/>
  <c r="E7" i="12" s="1"/>
  <c r="L6" i="12"/>
  <c r="K6" i="12"/>
  <c r="J6" i="12"/>
  <c r="I6" i="12"/>
  <c r="H6" i="12"/>
  <c r="G6" i="12"/>
  <c r="E6" i="12"/>
  <c r="D6" i="12"/>
  <c r="C6" i="12"/>
  <c r="F6" i="12" s="1"/>
  <c r="B6" i="12"/>
  <c r="L5" i="12"/>
  <c r="K5" i="12"/>
  <c r="J5" i="12"/>
  <c r="I5" i="12"/>
  <c r="H5" i="12"/>
  <c r="G5" i="12"/>
  <c r="D5" i="12"/>
  <c r="C5" i="12"/>
  <c r="F5" i="12" s="1"/>
  <c r="B5" i="12"/>
  <c r="E5" i="12" s="1"/>
  <c r="L4" i="12"/>
  <c r="K4" i="12"/>
  <c r="J4" i="12"/>
  <c r="I4" i="12"/>
  <c r="H4" i="12"/>
  <c r="G4" i="12"/>
  <c r="D4" i="12"/>
  <c r="C4" i="12"/>
  <c r="F4" i="12" s="1"/>
  <c r="B4" i="12"/>
  <c r="E4" i="12" s="1"/>
  <c r="L30" i="11"/>
  <c r="K30" i="11"/>
  <c r="J30" i="11"/>
  <c r="I30" i="11"/>
  <c r="H30" i="11"/>
  <c r="G30" i="11"/>
  <c r="F30" i="11"/>
  <c r="D30" i="11"/>
  <c r="C30" i="11"/>
  <c r="B30" i="11"/>
  <c r="E30" i="11" s="1"/>
  <c r="L29" i="11"/>
  <c r="K29" i="11"/>
  <c r="J29" i="11"/>
  <c r="I29" i="11"/>
  <c r="H29" i="11"/>
  <c r="G29" i="11"/>
  <c r="E29" i="11"/>
  <c r="D29" i="11"/>
  <c r="C29" i="11"/>
  <c r="F29" i="11" s="1"/>
  <c r="B29" i="11"/>
  <c r="L28" i="11"/>
  <c r="K28" i="11"/>
  <c r="J28" i="11"/>
  <c r="I28" i="11"/>
  <c r="H28" i="11"/>
  <c r="G28" i="11"/>
  <c r="D28" i="11"/>
  <c r="C28" i="11"/>
  <c r="F28" i="11" s="1"/>
  <c r="B28" i="11"/>
  <c r="E28" i="11" s="1"/>
  <c r="L27" i="11"/>
  <c r="K27" i="11"/>
  <c r="J27" i="11"/>
  <c r="I27" i="11"/>
  <c r="H27" i="11"/>
  <c r="G27" i="11"/>
  <c r="D27" i="11"/>
  <c r="C27" i="11"/>
  <c r="F27" i="11" s="1"/>
  <c r="B27" i="11"/>
  <c r="E27" i="11" s="1"/>
  <c r="L26" i="11"/>
  <c r="K26" i="11"/>
  <c r="J26" i="11"/>
  <c r="I26" i="11"/>
  <c r="H26" i="11"/>
  <c r="G26" i="11"/>
  <c r="F26" i="11"/>
  <c r="D26" i="11"/>
  <c r="C26" i="11"/>
  <c r="B26" i="11"/>
  <c r="E26" i="11" s="1"/>
  <c r="L25" i="11"/>
  <c r="K25" i="11"/>
  <c r="J25" i="11"/>
  <c r="I25" i="11"/>
  <c r="H25" i="11"/>
  <c r="G25" i="11"/>
  <c r="E25" i="11"/>
  <c r="D25" i="11"/>
  <c r="C25" i="11"/>
  <c r="F25" i="11" s="1"/>
  <c r="B25" i="11"/>
  <c r="L24" i="11"/>
  <c r="K24" i="11"/>
  <c r="J24" i="11"/>
  <c r="I24" i="11"/>
  <c r="H24" i="11"/>
  <c r="G24" i="11"/>
  <c r="D24" i="11"/>
  <c r="C24" i="11"/>
  <c r="F24" i="11" s="1"/>
  <c r="B24" i="11"/>
  <c r="E24" i="11" s="1"/>
  <c r="L23" i="11"/>
  <c r="K23" i="11"/>
  <c r="J23" i="11"/>
  <c r="I23" i="11"/>
  <c r="H23" i="11"/>
  <c r="G23" i="11"/>
  <c r="D23" i="11"/>
  <c r="C23" i="11"/>
  <c r="F23" i="11" s="1"/>
  <c r="B23" i="11"/>
  <c r="E23" i="11" s="1"/>
  <c r="L22" i="11"/>
  <c r="K22" i="11"/>
  <c r="J22" i="11"/>
  <c r="I22" i="11"/>
  <c r="H22" i="11"/>
  <c r="G22" i="11"/>
  <c r="F22" i="11"/>
  <c r="D22" i="11"/>
  <c r="C22" i="11"/>
  <c r="B22" i="11"/>
  <c r="E22" i="11" s="1"/>
  <c r="L21" i="11"/>
  <c r="K21" i="11"/>
  <c r="J21" i="11"/>
  <c r="I21" i="11"/>
  <c r="H21" i="11"/>
  <c r="G21" i="11"/>
  <c r="E21" i="11"/>
  <c r="D21" i="11"/>
  <c r="C21" i="11"/>
  <c r="F21" i="11" s="1"/>
  <c r="B21" i="11"/>
  <c r="L20" i="11"/>
  <c r="K20" i="11"/>
  <c r="J20" i="11"/>
  <c r="I20" i="11"/>
  <c r="H20" i="11"/>
  <c r="G20" i="11"/>
  <c r="D20" i="11"/>
  <c r="C20" i="11"/>
  <c r="F20" i="11" s="1"/>
  <c r="B20" i="11"/>
  <c r="E20" i="11" s="1"/>
  <c r="L19" i="11"/>
  <c r="K19" i="11"/>
  <c r="J19" i="11"/>
  <c r="I19" i="11"/>
  <c r="H19" i="11"/>
  <c r="G19" i="11"/>
  <c r="D19" i="11"/>
  <c r="C19" i="11"/>
  <c r="F19" i="11" s="1"/>
  <c r="B19" i="11"/>
  <c r="E19" i="11" s="1"/>
  <c r="L18" i="11"/>
  <c r="K18" i="11"/>
  <c r="J18" i="11"/>
  <c r="I18" i="11"/>
  <c r="H18" i="11"/>
  <c r="G18" i="11"/>
  <c r="F18" i="11"/>
  <c r="D18" i="11"/>
  <c r="C18" i="11"/>
  <c r="B18" i="11"/>
  <c r="E18" i="11" s="1"/>
  <c r="L17" i="11"/>
  <c r="K17" i="11"/>
  <c r="J17" i="11"/>
  <c r="I17" i="11"/>
  <c r="H17" i="11"/>
  <c r="G17" i="11"/>
  <c r="E17" i="11"/>
  <c r="D17" i="11"/>
  <c r="C17" i="11"/>
  <c r="F17" i="11" s="1"/>
  <c r="B17" i="11"/>
  <c r="L16" i="11"/>
  <c r="K16" i="11"/>
  <c r="J16" i="11"/>
  <c r="I16" i="11"/>
  <c r="H16" i="11"/>
  <c r="G16" i="11"/>
  <c r="D16" i="11"/>
  <c r="C16" i="11"/>
  <c r="F16" i="11" s="1"/>
  <c r="B16" i="11"/>
  <c r="E16" i="11" s="1"/>
  <c r="L15" i="11"/>
  <c r="K15" i="11"/>
  <c r="J15" i="11"/>
  <c r="I15" i="11"/>
  <c r="H15" i="11"/>
  <c r="G15" i="11"/>
  <c r="D15" i="11"/>
  <c r="C15" i="11"/>
  <c r="F15" i="11" s="1"/>
  <c r="B15" i="11"/>
  <c r="E15" i="11" s="1"/>
  <c r="L14" i="11"/>
  <c r="K14" i="11"/>
  <c r="J14" i="11"/>
  <c r="I14" i="11"/>
  <c r="H14" i="11"/>
  <c r="G14" i="11"/>
  <c r="F14" i="11"/>
  <c r="D14" i="11"/>
  <c r="C14" i="11"/>
  <c r="B14" i="11"/>
  <c r="E14" i="11" s="1"/>
  <c r="L13" i="11"/>
  <c r="K13" i="11"/>
  <c r="J13" i="11"/>
  <c r="I13" i="11"/>
  <c r="H13" i="11"/>
  <c r="G13" i="11"/>
  <c r="E13" i="11"/>
  <c r="D13" i="11"/>
  <c r="C13" i="11"/>
  <c r="F13" i="11" s="1"/>
  <c r="B13" i="11"/>
  <c r="L12" i="11"/>
  <c r="K12" i="11"/>
  <c r="J12" i="11"/>
  <c r="I12" i="11"/>
  <c r="H12" i="11"/>
  <c r="G12" i="11"/>
  <c r="D12" i="11"/>
  <c r="C12" i="11"/>
  <c r="F12" i="11" s="1"/>
  <c r="B12" i="11"/>
  <c r="E12" i="11" s="1"/>
  <c r="L11" i="11"/>
  <c r="K11" i="11"/>
  <c r="J11" i="11"/>
  <c r="I11" i="11"/>
  <c r="H11" i="11"/>
  <c r="G11" i="11"/>
  <c r="D11" i="11"/>
  <c r="C11" i="11"/>
  <c r="F11" i="11" s="1"/>
  <c r="B11" i="11"/>
  <c r="E11" i="11" s="1"/>
  <c r="L10" i="11"/>
  <c r="K10" i="11"/>
  <c r="J10" i="11"/>
  <c r="I10" i="11"/>
  <c r="H10" i="11"/>
  <c r="G10" i="11"/>
  <c r="F10" i="11"/>
  <c r="D10" i="11"/>
  <c r="C10" i="11"/>
  <c r="B10" i="11"/>
  <c r="E10" i="11" s="1"/>
  <c r="L9" i="11"/>
  <c r="K9" i="11"/>
  <c r="J9" i="11"/>
  <c r="I9" i="11"/>
  <c r="H9" i="11"/>
  <c r="G9" i="11"/>
  <c r="E9" i="11"/>
  <c r="D9" i="11"/>
  <c r="C9" i="11"/>
  <c r="F9" i="11" s="1"/>
  <c r="B9" i="11"/>
  <c r="L8" i="11"/>
  <c r="K8" i="11"/>
  <c r="J8" i="11"/>
  <c r="I8" i="11"/>
  <c r="H8" i="11"/>
  <c r="G8" i="11"/>
  <c r="D8" i="11"/>
  <c r="C8" i="11"/>
  <c r="F8" i="11" s="1"/>
  <c r="B8" i="11"/>
  <c r="E8" i="11" s="1"/>
  <c r="L7" i="11"/>
  <c r="K7" i="11"/>
  <c r="J7" i="11"/>
  <c r="I7" i="11"/>
  <c r="H7" i="11"/>
  <c r="G7" i="11"/>
  <c r="D7" i="11"/>
  <c r="C7" i="11"/>
  <c r="F7" i="11" s="1"/>
  <c r="B7" i="11"/>
  <c r="E7" i="11" s="1"/>
  <c r="L6" i="11"/>
  <c r="K6" i="11"/>
  <c r="J6" i="11"/>
  <c r="I6" i="11"/>
  <c r="H6" i="11"/>
  <c r="G6" i="11"/>
  <c r="F6" i="11"/>
  <c r="D6" i="11"/>
  <c r="C6" i="11"/>
  <c r="B6" i="11"/>
  <c r="E6" i="11" s="1"/>
  <c r="L5" i="11"/>
  <c r="K5" i="11"/>
  <c r="J5" i="11"/>
  <c r="I5" i="11"/>
  <c r="H5" i="11"/>
  <c r="G5" i="11"/>
  <c r="E5" i="11"/>
  <c r="D5" i="11"/>
  <c r="C5" i="11"/>
  <c r="F5" i="11" s="1"/>
  <c r="B5" i="11"/>
  <c r="L4" i="11"/>
  <c r="K4" i="11"/>
  <c r="J4" i="11"/>
  <c r="I4" i="11"/>
  <c r="H4" i="11"/>
  <c r="G4" i="11"/>
  <c r="D4" i="11"/>
  <c r="C4" i="11"/>
  <c r="F4" i="11" s="1"/>
  <c r="B4" i="11"/>
  <c r="E4" i="11" s="1"/>
  <c r="L30" i="10"/>
  <c r="K30" i="10"/>
  <c r="J30" i="10"/>
  <c r="I30" i="10"/>
  <c r="H30" i="10"/>
  <c r="G30" i="10"/>
  <c r="D30" i="10"/>
  <c r="C30" i="10"/>
  <c r="F30" i="10" s="1"/>
  <c r="B30" i="10"/>
  <c r="E30" i="10" s="1"/>
  <c r="L29" i="10"/>
  <c r="K29" i="10"/>
  <c r="J29" i="10"/>
  <c r="I29" i="10"/>
  <c r="H29" i="10"/>
  <c r="G29" i="10"/>
  <c r="F29" i="10"/>
  <c r="D29" i="10"/>
  <c r="C29" i="10"/>
  <c r="B29" i="10"/>
  <c r="E29" i="10" s="1"/>
  <c r="L28" i="10"/>
  <c r="K28" i="10"/>
  <c r="J28" i="10"/>
  <c r="I28" i="10"/>
  <c r="H28" i="10"/>
  <c r="G28" i="10"/>
  <c r="E28" i="10"/>
  <c r="D28" i="10"/>
  <c r="C28" i="10"/>
  <c r="F28" i="10" s="1"/>
  <c r="B28" i="10"/>
  <c r="L27" i="10"/>
  <c r="K27" i="10"/>
  <c r="J27" i="10"/>
  <c r="I27" i="10"/>
  <c r="H27" i="10"/>
  <c r="G27" i="10"/>
  <c r="D27" i="10"/>
  <c r="C27" i="10"/>
  <c r="F27" i="10" s="1"/>
  <c r="B27" i="10"/>
  <c r="E27" i="10" s="1"/>
  <c r="L26" i="10"/>
  <c r="K26" i="10"/>
  <c r="J26" i="10"/>
  <c r="I26" i="10"/>
  <c r="H26" i="10"/>
  <c r="G26" i="10"/>
  <c r="D26" i="10"/>
  <c r="C26" i="10"/>
  <c r="F26" i="10" s="1"/>
  <c r="B26" i="10"/>
  <c r="E26" i="10" s="1"/>
  <c r="L25" i="10"/>
  <c r="K25" i="10"/>
  <c r="J25" i="10"/>
  <c r="I25" i="10"/>
  <c r="H25" i="10"/>
  <c r="G25" i="10"/>
  <c r="F25" i="10"/>
  <c r="D25" i="10"/>
  <c r="C25" i="10"/>
  <c r="B25" i="10"/>
  <c r="E25" i="10" s="1"/>
  <c r="L24" i="10"/>
  <c r="K24" i="10"/>
  <c r="J24" i="10"/>
  <c r="I24" i="10"/>
  <c r="H24" i="10"/>
  <c r="G24" i="10"/>
  <c r="E24" i="10"/>
  <c r="D24" i="10"/>
  <c r="C24" i="10"/>
  <c r="F24" i="10" s="1"/>
  <c r="B24" i="10"/>
  <c r="L23" i="10"/>
  <c r="K23" i="10"/>
  <c r="J23" i="10"/>
  <c r="I23" i="10"/>
  <c r="H23" i="10"/>
  <c r="G23" i="10"/>
  <c r="D23" i="10"/>
  <c r="C23" i="10"/>
  <c r="F23" i="10" s="1"/>
  <c r="B23" i="10"/>
  <c r="E23" i="10" s="1"/>
  <c r="L22" i="10"/>
  <c r="K22" i="10"/>
  <c r="J22" i="10"/>
  <c r="I22" i="10"/>
  <c r="H22" i="10"/>
  <c r="G22" i="10"/>
  <c r="D22" i="10"/>
  <c r="C22" i="10"/>
  <c r="F22" i="10" s="1"/>
  <c r="B22" i="10"/>
  <c r="E22" i="10" s="1"/>
  <c r="L21" i="10"/>
  <c r="K21" i="10"/>
  <c r="J21" i="10"/>
  <c r="I21" i="10"/>
  <c r="H21" i="10"/>
  <c r="G21" i="10"/>
  <c r="F21" i="10"/>
  <c r="D21" i="10"/>
  <c r="C21" i="10"/>
  <c r="B21" i="10"/>
  <c r="E21" i="10" s="1"/>
  <c r="L20" i="10"/>
  <c r="K20" i="10"/>
  <c r="J20" i="10"/>
  <c r="I20" i="10"/>
  <c r="H20" i="10"/>
  <c r="G20" i="10"/>
  <c r="E20" i="10"/>
  <c r="D20" i="10"/>
  <c r="C20" i="10"/>
  <c r="F20" i="10" s="1"/>
  <c r="B20" i="10"/>
  <c r="L19" i="10"/>
  <c r="K19" i="10"/>
  <c r="J19" i="10"/>
  <c r="I19" i="10"/>
  <c r="H19" i="10"/>
  <c r="G19" i="10"/>
  <c r="D19" i="10"/>
  <c r="C19" i="10"/>
  <c r="F19" i="10" s="1"/>
  <c r="B19" i="10"/>
  <c r="E19" i="10" s="1"/>
  <c r="L18" i="10"/>
  <c r="K18" i="10"/>
  <c r="J18" i="10"/>
  <c r="I18" i="10"/>
  <c r="H18" i="10"/>
  <c r="G18" i="10"/>
  <c r="D18" i="10"/>
  <c r="C18" i="10"/>
  <c r="F18" i="10" s="1"/>
  <c r="B18" i="10"/>
  <c r="E18" i="10" s="1"/>
  <c r="L17" i="10"/>
  <c r="K17" i="10"/>
  <c r="J17" i="10"/>
  <c r="I17" i="10"/>
  <c r="H17" i="10"/>
  <c r="G17" i="10"/>
  <c r="F17" i="10"/>
  <c r="D17" i="10"/>
  <c r="C17" i="10"/>
  <c r="B17" i="10"/>
  <c r="E17" i="10" s="1"/>
  <c r="L16" i="10"/>
  <c r="K16" i="10"/>
  <c r="J16" i="10"/>
  <c r="I16" i="10"/>
  <c r="H16" i="10"/>
  <c r="G16" i="10"/>
  <c r="E16" i="10"/>
  <c r="D16" i="10"/>
  <c r="C16" i="10"/>
  <c r="F16" i="10" s="1"/>
  <c r="B16" i="10"/>
  <c r="L15" i="10"/>
  <c r="K15" i="10"/>
  <c r="J15" i="10"/>
  <c r="I15" i="10"/>
  <c r="H15" i="10"/>
  <c r="G15" i="10"/>
  <c r="D15" i="10"/>
  <c r="C15" i="10"/>
  <c r="F15" i="10" s="1"/>
  <c r="B15" i="10"/>
  <c r="E15" i="10" s="1"/>
  <c r="L14" i="10"/>
  <c r="K14" i="10"/>
  <c r="J14" i="10"/>
  <c r="I14" i="10"/>
  <c r="H14" i="10"/>
  <c r="G14" i="10"/>
  <c r="D14" i="10"/>
  <c r="C14" i="10"/>
  <c r="F14" i="10" s="1"/>
  <c r="B14" i="10"/>
  <c r="E14" i="10" s="1"/>
  <c r="L13" i="10"/>
  <c r="K13" i="10"/>
  <c r="J13" i="10"/>
  <c r="I13" i="10"/>
  <c r="H13" i="10"/>
  <c r="G13" i="10"/>
  <c r="F13" i="10"/>
  <c r="D13" i="10"/>
  <c r="C13" i="10"/>
  <c r="B13" i="10"/>
  <c r="E13" i="10" s="1"/>
  <c r="L12" i="10"/>
  <c r="K12" i="10"/>
  <c r="J12" i="10"/>
  <c r="I12" i="10"/>
  <c r="H12" i="10"/>
  <c r="G12" i="10"/>
  <c r="E12" i="10"/>
  <c r="D12" i="10"/>
  <c r="C12" i="10"/>
  <c r="F12" i="10" s="1"/>
  <c r="B12" i="10"/>
  <c r="L11" i="10"/>
  <c r="K11" i="10"/>
  <c r="J11" i="10"/>
  <c r="I11" i="10"/>
  <c r="H11" i="10"/>
  <c r="G11" i="10"/>
  <c r="D11" i="10"/>
  <c r="C11" i="10"/>
  <c r="F11" i="10" s="1"/>
  <c r="B11" i="10"/>
  <c r="E11" i="10" s="1"/>
  <c r="L10" i="10"/>
  <c r="K10" i="10"/>
  <c r="J10" i="10"/>
  <c r="I10" i="10"/>
  <c r="H10" i="10"/>
  <c r="G10" i="10"/>
  <c r="D10" i="10"/>
  <c r="C10" i="10"/>
  <c r="F10" i="10" s="1"/>
  <c r="B10" i="10"/>
  <c r="E10" i="10" s="1"/>
  <c r="L9" i="10"/>
  <c r="K9" i="10"/>
  <c r="J9" i="10"/>
  <c r="I9" i="10"/>
  <c r="H9" i="10"/>
  <c r="G9" i="10"/>
  <c r="F9" i="10"/>
  <c r="D9" i="10"/>
  <c r="C9" i="10"/>
  <c r="B9" i="10"/>
  <c r="E9" i="10" s="1"/>
  <c r="L8" i="10"/>
  <c r="K8" i="10"/>
  <c r="J8" i="10"/>
  <c r="I8" i="10"/>
  <c r="H8" i="10"/>
  <c r="G8" i="10"/>
  <c r="E8" i="10"/>
  <c r="D8" i="10"/>
  <c r="C8" i="10"/>
  <c r="F8" i="10" s="1"/>
  <c r="B8" i="10"/>
  <c r="L7" i="10"/>
  <c r="K7" i="10"/>
  <c r="J7" i="10"/>
  <c r="I7" i="10"/>
  <c r="H7" i="10"/>
  <c r="G7" i="10"/>
  <c r="D7" i="10"/>
  <c r="C7" i="10"/>
  <c r="F7" i="10" s="1"/>
  <c r="B7" i="10"/>
  <c r="E7" i="10" s="1"/>
  <c r="L6" i="10"/>
  <c r="K6" i="10"/>
  <c r="J6" i="10"/>
  <c r="I6" i="10"/>
  <c r="H6" i="10"/>
  <c r="G6" i="10"/>
  <c r="D6" i="10"/>
  <c r="C6" i="10"/>
  <c r="F6" i="10" s="1"/>
  <c r="B6" i="10"/>
  <c r="E6" i="10" s="1"/>
  <c r="L5" i="10"/>
  <c r="K5" i="10"/>
  <c r="J5" i="10"/>
  <c r="I5" i="10"/>
  <c r="H5" i="10"/>
  <c r="G5" i="10"/>
  <c r="F5" i="10"/>
  <c r="D5" i="10"/>
  <c r="C5" i="10"/>
  <c r="B5" i="10"/>
  <c r="E5" i="10" s="1"/>
  <c r="L4" i="10"/>
  <c r="K4" i="10"/>
  <c r="J4" i="10"/>
  <c r="I4" i="10"/>
  <c r="H4" i="10"/>
  <c r="H31" i="10" s="1"/>
  <c r="G4" i="10"/>
  <c r="E4" i="10"/>
  <c r="D4" i="10"/>
  <c r="D31" i="10" s="1"/>
  <c r="C4" i="10"/>
  <c r="C31" i="10" s="1"/>
  <c r="B4" i="10"/>
  <c r="B31" i="10" s="1"/>
  <c r="L30" i="9"/>
  <c r="K30" i="9"/>
  <c r="J30" i="9"/>
  <c r="I30" i="9"/>
  <c r="H30" i="9"/>
  <c r="G30" i="9"/>
  <c r="D30" i="9"/>
  <c r="C30" i="9"/>
  <c r="F30" i="9" s="1"/>
  <c r="B30" i="9"/>
  <c r="E30" i="9" s="1"/>
  <c r="L29" i="9"/>
  <c r="K29" i="9"/>
  <c r="J29" i="9"/>
  <c r="I29" i="9"/>
  <c r="H29" i="9"/>
  <c r="G29" i="9"/>
  <c r="D29" i="9"/>
  <c r="C29" i="9"/>
  <c r="F29" i="9" s="1"/>
  <c r="B29" i="9"/>
  <c r="E29" i="9" s="1"/>
  <c r="L28" i="9"/>
  <c r="K28" i="9"/>
  <c r="J28" i="9"/>
  <c r="I28" i="9"/>
  <c r="H28" i="9"/>
  <c r="G28" i="9"/>
  <c r="F28" i="9"/>
  <c r="D28" i="9"/>
  <c r="C28" i="9"/>
  <c r="B28" i="9"/>
  <c r="E28" i="9" s="1"/>
  <c r="L27" i="9"/>
  <c r="K27" i="9"/>
  <c r="J27" i="9"/>
  <c r="I27" i="9"/>
  <c r="H27" i="9"/>
  <c r="G27" i="9"/>
  <c r="E27" i="9"/>
  <c r="D27" i="9"/>
  <c r="C27" i="9"/>
  <c r="F27" i="9" s="1"/>
  <c r="B27" i="9"/>
  <c r="L26" i="9"/>
  <c r="K26" i="9"/>
  <c r="J26" i="9"/>
  <c r="I26" i="9"/>
  <c r="H26" i="9"/>
  <c r="G26" i="9"/>
  <c r="D26" i="9"/>
  <c r="C26" i="9"/>
  <c r="F26" i="9" s="1"/>
  <c r="B26" i="9"/>
  <c r="E26" i="9" s="1"/>
  <c r="L25" i="9"/>
  <c r="K25" i="9"/>
  <c r="J25" i="9"/>
  <c r="I25" i="9"/>
  <c r="H25" i="9"/>
  <c r="G25" i="9"/>
  <c r="D25" i="9"/>
  <c r="C25" i="9"/>
  <c r="F25" i="9" s="1"/>
  <c r="B25" i="9"/>
  <c r="E25" i="9" s="1"/>
  <c r="L24" i="9"/>
  <c r="K24" i="9"/>
  <c r="J24" i="9"/>
  <c r="I24" i="9"/>
  <c r="H24" i="9"/>
  <c r="G24" i="9"/>
  <c r="F24" i="9"/>
  <c r="D24" i="9"/>
  <c r="C24" i="9"/>
  <c r="B24" i="9"/>
  <c r="E24" i="9" s="1"/>
  <c r="L23" i="9"/>
  <c r="K23" i="9"/>
  <c r="J23" i="9"/>
  <c r="I23" i="9"/>
  <c r="H23" i="9"/>
  <c r="G23" i="9"/>
  <c r="E23" i="9"/>
  <c r="D23" i="9"/>
  <c r="C23" i="9"/>
  <c r="F23" i="9" s="1"/>
  <c r="B23" i="9"/>
  <c r="L22" i="9"/>
  <c r="K22" i="9"/>
  <c r="J22" i="9"/>
  <c r="I22" i="9"/>
  <c r="H22" i="9"/>
  <c r="G22" i="9"/>
  <c r="D22" i="9"/>
  <c r="C22" i="9"/>
  <c r="F22" i="9" s="1"/>
  <c r="B22" i="9"/>
  <c r="E22" i="9" s="1"/>
  <c r="L21" i="9"/>
  <c r="K21" i="9"/>
  <c r="J21" i="9"/>
  <c r="I21" i="9"/>
  <c r="H21" i="9"/>
  <c r="G21" i="9"/>
  <c r="D21" i="9"/>
  <c r="C21" i="9"/>
  <c r="F21" i="9" s="1"/>
  <c r="B21" i="9"/>
  <c r="E21" i="9" s="1"/>
  <c r="L20" i="9"/>
  <c r="K20" i="9"/>
  <c r="J20" i="9"/>
  <c r="I20" i="9"/>
  <c r="H20" i="9"/>
  <c r="G20" i="9"/>
  <c r="F20" i="9"/>
  <c r="D20" i="9"/>
  <c r="C20" i="9"/>
  <c r="B20" i="9"/>
  <c r="E20" i="9" s="1"/>
  <c r="L19" i="9"/>
  <c r="K19" i="9"/>
  <c r="J19" i="9"/>
  <c r="I19" i="9"/>
  <c r="H19" i="9"/>
  <c r="G19" i="9"/>
  <c r="E19" i="9"/>
  <c r="D19" i="9"/>
  <c r="C19" i="9"/>
  <c r="F19" i="9" s="1"/>
  <c r="B19" i="9"/>
  <c r="L18" i="9"/>
  <c r="K18" i="9"/>
  <c r="J18" i="9"/>
  <c r="I18" i="9"/>
  <c r="H18" i="9"/>
  <c r="G18" i="9"/>
  <c r="D18" i="9"/>
  <c r="C18" i="9"/>
  <c r="F18" i="9" s="1"/>
  <c r="B18" i="9"/>
  <c r="E18" i="9" s="1"/>
  <c r="L17" i="9"/>
  <c r="K17" i="9"/>
  <c r="J17" i="9"/>
  <c r="I17" i="9"/>
  <c r="H17" i="9"/>
  <c r="G17" i="9"/>
  <c r="D17" i="9"/>
  <c r="C17" i="9"/>
  <c r="F17" i="9" s="1"/>
  <c r="B17" i="9"/>
  <c r="E17" i="9" s="1"/>
  <c r="L16" i="9"/>
  <c r="K16" i="9"/>
  <c r="J16" i="9"/>
  <c r="I16" i="9"/>
  <c r="H16" i="9"/>
  <c r="G16" i="9"/>
  <c r="F16" i="9"/>
  <c r="D16" i="9"/>
  <c r="C16" i="9"/>
  <c r="B16" i="9"/>
  <c r="E16" i="9" s="1"/>
  <c r="L15" i="9"/>
  <c r="K15" i="9"/>
  <c r="J15" i="9"/>
  <c r="I15" i="9"/>
  <c r="H15" i="9"/>
  <c r="G15" i="9"/>
  <c r="E15" i="9"/>
  <c r="D15" i="9"/>
  <c r="C15" i="9"/>
  <c r="F15" i="9" s="1"/>
  <c r="B15" i="9"/>
  <c r="L14" i="9"/>
  <c r="K14" i="9"/>
  <c r="J14" i="9"/>
  <c r="I14" i="9"/>
  <c r="H14" i="9"/>
  <c r="G14" i="9"/>
  <c r="D14" i="9"/>
  <c r="C14" i="9"/>
  <c r="F14" i="9" s="1"/>
  <c r="B14" i="9"/>
  <c r="E14" i="9" s="1"/>
  <c r="L13" i="9"/>
  <c r="K13" i="9"/>
  <c r="J13" i="9"/>
  <c r="I13" i="9"/>
  <c r="H13" i="9"/>
  <c r="G13" i="9"/>
  <c r="D13" i="9"/>
  <c r="C13" i="9"/>
  <c r="F13" i="9" s="1"/>
  <c r="B13" i="9"/>
  <c r="E13" i="9" s="1"/>
  <c r="L12" i="9"/>
  <c r="K12" i="9"/>
  <c r="J12" i="9"/>
  <c r="I12" i="9"/>
  <c r="H12" i="9"/>
  <c r="G12" i="9"/>
  <c r="F12" i="9"/>
  <c r="D12" i="9"/>
  <c r="C12" i="9"/>
  <c r="B12" i="9"/>
  <c r="E12" i="9" s="1"/>
  <c r="L11" i="9"/>
  <c r="K11" i="9"/>
  <c r="J11" i="9"/>
  <c r="I11" i="9"/>
  <c r="H11" i="9"/>
  <c r="G11" i="9"/>
  <c r="E11" i="9"/>
  <c r="D11" i="9"/>
  <c r="C11" i="9"/>
  <c r="F11" i="9" s="1"/>
  <c r="B11" i="9"/>
  <c r="L10" i="9"/>
  <c r="K10" i="9"/>
  <c r="J10" i="9"/>
  <c r="I10" i="9"/>
  <c r="H10" i="9"/>
  <c r="G10" i="9"/>
  <c r="D10" i="9"/>
  <c r="C10" i="9"/>
  <c r="F10" i="9" s="1"/>
  <c r="B10" i="9"/>
  <c r="E10" i="9" s="1"/>
  <c r="L9" i="9"/>
  <c r="K9" i="9"/>
  <c r="J9" i="9"/>
  <c r="I9" i="9"/>
  <c r="H9" i="9"/>
  <c r="G9" i="9"/>
  <c r="D9" i="9"/>
  <c r="C9" i="9"/>
  <c r="F9" i="9" s="1"/>
  <c r="B9" i="9"/>
  <c r="E9" i="9" s="1"/>
  <c r="L8" i="9"/>
  <c r="K8" i="9"/>
  <c r="J8" i="9"/>
  <c r="I8" i="9"/>
  <c r="H8" i="9"/>
  <c r="G8" i="9"/>
  <c r="F8" i="9"/>
  <c r="D8" i="9"/>
  <c r="C8" i="9"/>
  <c r="B8" i="9"/>
  <c r="E8" i="9" s="1"/>
  <c r="L7" i="9"/>
  <c r="K7" i="9"/>
  <c r="J7" i="9"/>
  <c r="I7" i="9"/>
  <c r="H7" i="9"/>
  <c r="G7" i="9"/>
  <c r="E7" i="9"/>
  <c r="D7" i="9"/>
  <c r="C7" i="9"/>
  <c r="F7" i="9" s="1"/>
  <c r="B7" i="9"/>
  <c r="L6" i="9"/>
  <c r="K6" i="9"/>
  <c r="J6" i="9"/>
  <c r="I6" i="9"/>
  <c r="H6" i="9"/>
  <c r="G6" i="9"/>
  <c r="D6" i="9"/>
  <c r="C6" i="9"/>
  <c r="F6" i="9" s="1"/>
  <c r="B6" i="9"/>
  <c r="E6" i="9" s="1"/>
  <c r="L5" i="9"/>
  <c r="K5" i="9"/>
  <c r="J5" i="9"/>
  <c r="I5" i="9"/>
  <c r="H5" i="9"/>
  <c r="G5" i="9"/>
  <c r="D5" i="9"/>
  <c r="C5" i="9"/>
  <c r="F5" i="9" s="1"/>
  <c r="B5" i="9"/>
  <c r="E5" i="9" s="1"/>
  <c r="L4" i="9"/>
  <c r="K4" i="9"/>
  <c r="J4" i="9"/>
  <c r="I4" i="9"/>
  <c r="H4" i="9"/>
  <c r="G4" i="9"/>
  <c r="F4" i="9"/>
  <c r="D4" i="9"/>
  <c r="C4" i="9"/>
  <c r="B4" i="9"/>
  <c r="E4" i="9" s="1"/>
  <c r="L30" i="8"/>
  <c r="K30" i="8"/>
  <c r="J30" i="8"/>
  <c r="I30" i="8"/>
  <c r="H30" i="8"/>
  <c r="G30" i="8"/>
  <c r="E30" i="8"/>
  <c r="D30" i="8"/>
  <c r="C30" i="8"/>
  <c r="F30" i="8" s="1"/>
  <c r="B30" i="8"/>
  <c r="L29" i="8"/>
  <c r="K29" i="8"/>
  <c r="J29" i="8"/>
  <c r="I29" i="8"/>
  <c r="H29" i="8"/>
  <c r="G29" i="8"/>
  <c r="D29" i="8"/>
  <c r="C29" i="8"/>
  <c r="F29" i="8" s="1"/>
  <c r="B29" i="8"/>
  <c r="E29" i="8" s="1"/>
  <c r="L28" i="8"/>
  <c r="K28" i="8"/>
  <c r="J28" i="8"/>
  <c r="I28" i="8"/>
  <c r="H28" i="8"/>
  <c r="G28" i="8"/>
  <c r="D28" i="8"/>
  <c r="C28" i="8"/>
  <c r="F28" i="8" s="1"/>
  <c r="B28" i="8"/>
  <c r="E28" i="8" s="1"/>
  <c r="L27" i="8"/>
  <c r="K27" i="8"/>
  <c r="J27" i="8"/>
  <c r="I27" i="8"/>
  <c r="H27" i="8"/>
  <c r="G27" i="8"/>
  <c r="F27" i="8"/>
  <c r="D27" i="8"/>
  <c r="C27" i="8"/>
  <c r="B27" i="8"/>
  <c r="E27" i="8" s="1"/>
  <c r="L26" i="8"/>
  <c r="K26" i="8"/>
  <c r="J26" i="8"/>
  <c r="I26" i="8"/>
  <c r="H26" i="8"/>
  <c r="G26" i="8"/>
  <c r="E26" i="8"/>
  <c r="D26" i="8"/>
  <c r="C26" i="8"/>
  <c r="F26" i="8" s="1"/>
  <c r="B26" i="8"/>
  <c r="L25" i="8"/>
  <c r="K25" i="8"/>
  <c r="J25" i="8"/>
  <c r="I25" i="8"/>
  <c r="H25" i="8"/>
  <c r="G25" i="8"/>
  <c r="D25" i="8"/>
  <c r="C25" i="8"/>
  <c r="F25" i="8" s="1"/>
  <c r="B25" i="8"/>
  <c r="E25" i="8" s="1"/>
  <c r="L24" i="8"/>
  <c r="K24" i="8"/>
  <c r="J24" i="8"/>
  <c r="I24" i="8"/>
  <c r="H24" i="8"/>
  <c r="G24" i="8"/>
  <c r="D24" i="8"/>
  <c r="C24" i="8"/>
  <c r="F24" i="8" s="1"/>
  <c r="B24" i="8"/>
  <c r="E24" i="8" s="1"/>
  <c r="L23" i="8"/>
  <c r="K23" i="8"/>
  <c r="J23" i="8"/>
  <c r="I23" i="8"/>
  <c r="H23" i="8"/>
  <c r="G23" i="8"/>
  <c r="F23" i="8"/>
  <c r="D23" i="8"/>
  <c r="C23" i="8"/>
  <c r="B23" i="8"/>
  <c r="E23" i="8" s="1"/>
  <c r="L22" i="8"/>
  <c r="K22" i="8"/>
  <c r="J22" i="8"/>
  <c r="I22" i="8"/>
  <c r="H22" i="8"/>
  <c r="G22" i="8"/>
  <c r="E22" i="8"/>
  <c r="D22" i="8"/>
  <c r="C22" i="8"/>
  <c r="F22" i="8" s="1"/>
  <c r="B22" i="8"/>
  <c r="L21" i="8"/>
  <c r="K21" i="8"/>
  <c r="J21" i="8"/>
  <c r="I21" i="8"/>
  <c r="H21" i="8"/>
  <c r="G21" i="8"/>
  <c r="D21" i="8"/>
  <c r="E21" i="8" s="1"/>
  <c r="C21" i="8"/>
  <c r="F21" i="8" s="1"/>
  <c r="B21" i="8"/>
  <c r="L20" i="8"/>
  <c r="K20" i="8"/>
  <c r="J20" i="8"/>
  <c r="I20" i="8"/>
  <c r="H20" i="8"/>
  <c r="G20" i="8"/>
  <c r="D20" i="8"/>
  <c r="C20" i="8"/>
  <c r="F20" i="8" s="1"/>
  <c r="B20" i="8"/>
  <c r="E20" i="8" s="1"/>
  <c r="L19" i="8"/>
  <c r="K19" i="8"/>
  <c r="J19" i="8"/>
  <c r="I19" i="8"/>
  <c r="H19" i="8"/>
  <c r="G19" i="8"/>
  <c r="F19" i="8"/>
  <c r="D19" i="8"/>
  <c r="C19" i="8"/>
  <c r="B19" i="8"/>
  <c r="E19" i="8" s="1"/>
  <c r="L18" i="8"/>
  <c r="K18" i="8"/>
  <c r="J18" i="8"/>
  <c r="I18" i="8"/>
  <c r="H18" i="8"/>
  <c r="F18" i="8" s="1"/>
  <c r="G18" i="8"/>
  <c r="E18" i="8"/>
  <c r="D18" i="8"/>
  <c r="C18" i="8"/>
  <c r="B18" i="8"/>
  <c r="L17" i="8"/>
  <c r="K17" i="8"/>
  <c r="J17" i="8"/>
  <c r="I17" i="8"/>
  <c r="H17" i="8"/>
  <c r="G17" i="8"/>
  <c r="D17" i="8"/>
  <c r="E17" i="8" s="1"/>
  <c r="C17" i="8"/>
  <c r="F17" i="8" s="1"/>
  <c r="B17" i="8"/>
  <c r="L16" i="8"/>
  <c r="K16" i="8"/>
  <c r="J16" i="8"/>
  <c r="I16" i="8"/>
  <c r="H16" i="8"/>
  <c r="G16" i="8"/>
  <c r="D16" i="8"/>
  <c r="C16" i="8"/>
  <c r="F16" i="8" s="1"/>
  <c r="B16" i="8"/>
  <c r="E16" i="8" s="1"/>
  <c r="L15" i="8"/>
  <c r="K15" i="8"/>
  <c r="J15" i="8"/>
  <c r="I15" i="8"/>
  <c r="H15" i="8"/>
  <c r="G15" i="8"/>
  <c r="F15" i="8"/>
  <c r="D15" i="8"/>
  <c r="C15" i="8"/>
  <c r="B15" i="8"/>
  <c r="E15" i="8" s="1"/>
  <c r="L14" i="8"/>
  <c r="K14" i="8"/>
  <c r="J14" i="8"/>
  <c r="I14" i="8"/>
  <c r="H14" i="8"/>
  <c r="F14" i="8" s="1"/>
  <c r="G14" i="8"/>
  <c r="E14" i="8"/>
  <c r="D14" i="8"/>
  <c r="C14" i="8"/>
  <c r="B14" i="8"/>
  <c r="L13" i="8"/>
  <c r="K13" i="8"/>
  <c r="J13" i="8"/>
  <c r="I13" i="8"/>
  <c r="H13" i="8"/>
  <c r="G13" i="8"/>
  <c r="D13" i="8"/>
  <c r="E13" i="8" s="1"/>
  <c r="C13" i="8"/>
  <c r="F13" i="8" s="1"/>
  <c r="B13" i="8"/>
  <c r="L12" i="8"/>
  <c r="K12" i="8"/>
  <c r="J12" i="8"/>
  <c r="I12" i="8"/>
  <c r="H12" i="8"/>
  <c r="G12" i="8"/>
  <c r="D12" i="8"/>
  <c r="C12" i="8"/>
  <c r="F12" i="8" s="1"/>
  <c r="B12" i="8"/>
  <c r="E12" i="8" s="1"/>
  <c r="L11" i="8"/>
  <c r="K11" i="8"/>
  <c r="J11" i="8"/>
  <c r="I11" i="8"/>
  <c r="H11" i="8"/>
  <c r="G11" i="8"/>
  <c r="F11" i="8"/>
  <c r="D11" i="8"/>
  <c r="C11" i="8"/>
  <c r="B11" i="8"/>
  <c r="E11" i="8" s="1"/>
  <c r="L10" i="8"/>
  <c r="K10" i="8"/>
  <c r="J10" i="8"/>
  <c r="I10" i="8"/>
  <c r="H10" i="8"/>
  <c r="F10" i="8" s="1"/>
  <c r="G10" i="8"/>
  <c r="E10" i="8"/>
  <c r="D10" i="8"/>
  <c r="C10" i="8"/>
  <c r="B10" i="8"/>
  <c r="L9" i="8"/>
  <c r="K9" i="8"/>
  <c r="J9" i="8"/>
  <c r="I9" i="8"/>
  <c r="H9" i="8"/>
  <c r="G9" i="8"/>
  <c r="D9" i="8"/>
  <c r="E9" i="8" s="1"/>
  <c r="C9" i="8"/>
  <c r="F9" i="8" s="1"/>
  <c r="B9" i="8"/>
  <c r="L8" i="8"/>
  <c r="K8" i="8"/>
  <c r="J8" i="8"/>
  <c r="I8" i="8"/>
  <c r="H8" i="8"/>
  <c r="G8" i="8"/>
  <c r="D8" i="8"/>
  <c r="C8" i="8"/>
  <c r="F8" i="8" s="1"/>
  <c r="B8" i="8"/>
  <c r="E8" i="8" s="1"/>
  <c r="L7" i="8"/>
  <c r="K7" i="8"/>
  <c r="J7" i="8"/>
  <c r="I7" i="8"/>
  <c r="H7" i="8"/>
  <c r="G7" i="8"/>
  <c r="F7" i="8"/>
  <c r="D7" i="8"/>
  <c r="C7" i="8"/>
  <c r="B7" i="8"/>
  <c r="E7" i="8" s="1"/>
  <c r="L6" i="8"/>
  <c r="K6" i="8"/>
  <c r="J6" i="8"/>
  <c r="I6" i="8"/>
  <c r="H6" i="8"/>
  <c r="F6" i="8" s="1"/>
  <c r="G6" i="8"/>
  <c r="E6" i="8"/>
  <c r="D6" i="8"/>
  <c r="C6" i="8"/>
  <c r="B6" i="8"/>
  <c r="L5" i="8"/>
  <c r="K5" i="8"/>
  <c r="J5" i="8"/>
  <c r="I5" i="8"/>
  <c r="H5" i="8"/>
  <c r="G5" i="8"/>
  <c r="D5" i="8"/>
  <c r="E5" i="8" s="1"/>
  <c r="C5" i="8"/>
  <c r="F5" i="8" s="1"/>
  <c r="B5" i="8"/>
  <c r="L4" i="8"/>
  <c r="K4" i="8"/>
  <c r="J4" i="8"/>
  <c r="I4" i="8"/>
  <c r="H4" i="8"/>
  <c r="G4" i="8"/>
  <c r="D4" i="8"/>
  <c r="C4" i="8"/>
  <c r="F4" i="8" s="1"/>
  <c r="B4" i="8"/>
  <c r="E4" i="8" s="1"/>
  <c r="L30" i="7"/>
  <c r="K30" i="7"/>
  <c r="J30" i="7"/>
  <c r="I30" i="7"/>
  <c r="H30" i="7"/>
  <c r="G30" i="7"/>
  <c r="F30" i="7"/>
  <c r="D30" i="7"/>
  <c r="C30" i="7"/>
  <c r="B30" i="7"/>
  <c r="E30" i="7" s="1"/>
  <c r="L29" i="7"/>
  <c r="K29" i="7"/>
  <c r="J29" i="7"/>
  <c r="I29" i="7"/>
  <c r="H29" i="7"/>
  <c r="F29" i="7" s="1"/>
  <c r="G29" i="7"/>
  <c r="E29" i="7"/>
  <c r="D29" i="7"/>
  <c r="C29" i="7"/>
  <c r="B29" i="7"/>
  <c r="L28" i="7"/>
  <c r="K28" i="7"/>
  <c r="J28" i="7"/>
  <c r="I28" i="7"/>
  <c r="H28" i="7"/>
  <c r="G28" i="7"/>
  <c r="D28" i="7"/>
  <c r="E28" i="7" s="1"/>
  <c r="C28" i="7"/>
  <c r="F28" i="7" s="1"/>
  <c r="B28" i="7"/>
  <c r="L27" i="7"/>
  <c r="K27" i="7"/>
  <c r="J27" i="7"/>
  <c r="I27" i="7"/>
  <c r="H27" i="7"/>
  <c r="G27" i="7"/>
  <c r="D27" i="7"/>
  <c r="C27" i="7"/>
  <c r="F27" i="7" s="1"/>
  <c r="B27" i="7"/>
  <c r="E27" i="7" s="1"/>
  <c r="L26" i="7"/>
  <c r="K26" i="7"/>
  <c r="J26" i="7"/>
  <c r="I26" i="7"/>
  <c r="H26" i="7"/>
  <c r="G26" i="7"/>
  <c r="F26" i="7"/>
  <c r="D26" i="7"/>
  <c r="C26" i="7"/>
  <c r="B26" i="7"/>
  <c r="E26" i="7" s="1"/>
  <c r="L25" i="7"/>
  <c r="K25" i="7"/>
  <c r="J25" i="7"/>
  <c r="I25" i="7"/>
  <c r="H25" i="7"/>
  <c r="F25" i="7" s="1"/>
  <c r="G25" i="7"/>
  <c r="E25" i="7"/>
  <c r="D25" i="7"/>
  <c r="C25" i="7"/>
  <c r="B25" i="7"/>
  <c r="L24" i="7"/>
  <c r="K24" i="7"/>
  <c r="J24" i="7"/>
  <c r="I24" i="7"/>
  <c r="H24" i="7"/>
  <c r="G24" i="7"/>
  <c r="D24" i="7"/>
  <c r="E24" i="7" s="1"/>
  <c r="C24" i="7"/>
  <c r="F24" i="7" s="1"/>
  <c r="B24" i="7"/>
  <c r="L23" i="7"/>
  <c r="K23" i="7"/>
  <c r="J23" i="7"/>
  <c r="I23" i="7"/>
  <c r="H23" i="7"/>
  <c r="G23" i="7"/>
  <c r="D23" i="7"/>
  <c r="C23" i="7"/>
  <c r="F23" i="7" s="1"/>
  <c r="B23" i="7"/>
  <c r="E23" i="7" s="1"/>
  <c r="L22" i="7"/>
  <c r="K22" i="7"/>
  <c r="J22" i="7"/>
  <c r="I22" i="7"/>
  <c r="H22" i="7"/>
  <c r="G22" i="7"/>
  <c r="F22" i="7"/>
  <c r="D22" i="7"/>
  <c r="C22" i="7"/>
  <c r="B22" i="7"/>
  <c r="E22" i="7" s="1"/>
  <c r="L21" i="7"/>
  <c r="K21" i="7"/>
  <c r="J21" i="7"/>
  <c r="I21" i="7"/>
  <c r="H21" i="7"/>
  <c r="F21" i="7" s="1"/>
  <c r="G21" i="7"/>
  <c r="E21" i="7"/>
  <c r="D21" i="7"/>
  <c r="C21" i="7"/>
  <c r="B21" i="7"/>
  <c r="L20" i="7"/>
  <c r="K20" i="7"/>
  <c r="J20" i="7"/>
  <c r="I20" i="7"/>
  <c r="H20" i="7"/>
  <c r="G20" i="7"/>
  <c r="D20" i="7"/>
  <c r="E20" i="7" s="1"/>
  <c r="C20" i="7"/>
  <c r="F20" i="7" s="1"/>
  <c r="B20" i="7"/>
  <c r="L19" i="7"/>
  <c r="K19" i="7"/>
  <c r="J19" i="7"/>
  <c r="I19" i="7"/>
  <c r="H19" i="7"/>
  <c r="G19" i="7"/>
  <c r="D19" i="7"/>
  <c r="C19" i="7"/>
  <c r="F19" i="7" s="1"/>
  <c r="B19" i="7"/>
  <c r="E19" i="7" s="1"/>
  <c r="L18" i="7"/>
  <c r="K18" i="7"/>
  <c r="J18" i="7"/>
  <c r="I18" i="7"/>
  <c r="H18" i="7"/>
  <c r="G18" i="7"/>
  <c r="F18" i="7"/>
  <c r="D18" i="7"/>
  <c r="C18" i="7"/>
  <c r="B18" i="7"/>
  <c r="E18" i="7" s="1"/>
  <c r="L17" i="7"/>
  <c r="K17" i="7"/>
  <c r="J17" i="7"/>
  <c r="I17" i="7"/>
  <c r="H17" i="7"/>
  <c r="F17" i="7" s="1"/>
  <c r="G17" i="7"/>
  <c r="E17" i="7"/>
  <c r="D17" i="7"/>
  <c r="C17" i="7"/>
  <c r="B17" i="7"/>
  <c r="L16" i="7"/>
  <c r="K16" i="7"/>
  <c r="J16" i="7"/>
  <c r="I16" i="7"/>
  <c r="H16" i="7"/>
  <c r="G16" i="7"/>
  <c r="D16" i="7"/>
  <c r="E16" i="7" s="1"/>
  <c r="C16" i="7"/>
  <c r="F16" i="7" s="1"/>
  <c r="B16" i="7"/>
  <c r="L15" i="7"/>
  <c r="K15" i="7"/>
  <c r="J15" i="7"/>
  <c r="I15" i="7"/>
  <c r="H15" i="7"/>
  <c r="G15" i="7"/>
  <c r="D15" i="7"/>
  <c r="C15" i="7"/>
  <c r="F15" i="7" s="1"/>
  <c r="B15" i="7"/>
  <c r="E15" i="7" s="1"/>
  <c r="L14" i="7"/>
  <c r="K14" i="7"/>
  <c r="J14" i="7"/>
  <c r="I14" i="7"/>
  <c r="H14" i="7"/>
  <c r="G14" i="7"/>
  <c r="F14" i="7"/>
  <c r="D14" i="7"/>
  <c r="C14" i="7"/>
  <c r="B14" i="7"/>
  <c r="E14" i="7" s="1"/>
  <c r="L13" i="7"/>
  <c r="K13" i="7"/>
  <c r="J13" i="7"/>
  <c r="I13" i="7"/>
  <c r="H13" i="7"/>
  <c r="F13" i="7" s="1"/>
  <c r="G13" i="7"/>
  <c r="E13" i="7"/>
  <c r="D13" i="7"/>
  <c r="C13" i="7"/>
  <c r="B13" i="7"/>
  <c r="L12" i="7"/>
  <c r="K12" i="7"/>
  <c r="J12" i="7"/>
  <c r="I12" i="7"/>
  <c r="H12" i="7"/>
  <c r="G12" i="7"/>
  <c r="D12" i="7"/>
  <c r="E12" i="7" s="1"/>
  <c r="C12" i="7"/>
  <c r="F12" i="7" s="1"/>
  <c r="B12" i="7"/>
  <c r="L11" i="7"/>
  <c r="K11" i="7"/>
  <c r="J11" i="7"/>
  <c r="I11" i="7"/>
  <c r="H11" i="7"/>
  <c r="G11" i="7"/>
  <c r="D11" i="7"/>
  <c r="C11" i="7"/>
  <c r="F11" i="7" s="1"/>
  <c r="B11" i="7"/>
  <c r="E11" i="7" s="1"/>
  <c r="L10" i="7"/>
  <c r="K10" i="7"/>
  <c r="J10" i="7"/>
  <c r="I10" i="7"/>
  <c r="H10" i="7"/>
  <c r="G10" i="7"/>
  <c r="F10" i="7"/>
  <c r="D10" i="7"/>
  <c r="C10" i="7"/>
  <c r="B10" i="7"/>
  <c r="E10" i="7" s="1"/>
  <c r="L9" i="7"/>
  <c r="K9" i="7"/>
  <c r="J9" i="7"/>
  <c r="I9" i="7"/>
  <c r="H9" i="7"/>
  <c r="F9" i="7" s="1"/>
  <c r="G9" i="7"/>
  <c r="E9" i="7"/>
  <c r="D9" i="7"/>
  <c r="C9" i="7"/>
  <c r="B9" i="7"/>
  <c r="L8" i="7"/>
  <c r="K8" i="7"/>
  <c r="J8" i="7"/>
  <c r="I8" i="7"/>
  <c r="H8" i="7"/>
  <c r="G8" i="7"/>
  <c r="D8" i="7"/>
  <c r="E8" i="7" s="1"/>
  <c r="C8" i="7"/>
  <c r="F8" i="7" s="1"/>
  <c r="B8" i="7"/>
  <c r="L7" i="7"/>
  <c r="K7" i="7"/>
  <c r="J7" i="7"/>
  <c r="I7" i="7"/>
  <c r="H7" i="7"/>
  <c r="G7" i="7"/>
  <c r="D7" i="7"/>
  <c r="C7" i="7"/>
  <c r="F7" i="7" s="1"/>
  <c r="B7" i="7"/>
  <c r="E7" i="7" s="1"/>
  <c r="L6" i="7"/>
  <c r="K6" i="7"/>
  <c r="J6" i="7"/>
  <c r="I6" i="7"/>
  <c r="H6" i="7"/>
  <c r="G6" i="7"/>
  <c r="F6" i="7"/>
  <c r="D6" i="7"/>
  <c r="C6" i="7"/>
  <c r="B6" i="7"/>
  <c r="E6" i="7" s="1"/>
  <c r="L5" i="7"/>
  <c r="K5" i="7"/>
  <c r="J5" i="7"/>
  <c r="I5" i="7"/>
  <c r="H5" i="7"/>
  <c r="F5" i="7" s="1"/>
  <c r="G5" i="7"/>
  <c r="E5" i="7"/>
  <c r="D5" i="7"/>
  <c r="C5" i="7"/>
  <c r="B5" i="7"/>
  <c r="L4" i="7"/>
  <c r="K4" i="7"/>
  <c r="J4" i="7"/>
  <c r="I4" i="7"/>
  <c r="H4" i="7"/>
  <c r="G4" i="7"/>
  <c r="D4" i="7"/>
  <c r="E4" i="7" s="1"/>
  <c r="C4" i="7"/>
  <c r="B4" i="7"/>
  <c r="L30" i="6"/>
  <c r="K30" i="6"/>
  <c r="J30" i="6"/>
  <c r="I30" i="6"/>
  <c r="H30" i="6"/>
  <c r="G30" i="6"/>
  <c r="D30" i="6"/>
  <c r="C30" i="6"/>
  <c r="F30" i="6" s="1"/>
  <c r="B30" i="6"/>
  <c r="L29" i="6"/>
  <c r="K29" i="6"/>
  <c r="J29" i="6"/>
  <c r="I29" i="6"/>
  <c r="H29" i="6"/>
  <c r="G29" i="6"/>
  <c r="F29" i="6"/>
  <c r="D29" i="6"/>
  <c r="C29" i="6"/>
  <c r="B29" i="6"/>
  <c r="E29" i="6" s="1"/>
  <c r="L28" i="6"/>
  <c r="K28" i="6"/>
  <c r="J28" i="6"/>
  <c r="I28" i="6"/>
  <c r="H28" i="6"/>
  <c r="F28" i="6" s="1"/>
  <c r="G28" i="6"/>
  <c r="D28" i="6"/>
  <c r="E28" i="6" s="1"/>
  <c r="C28" i="6"/>
  <c r="B28" i="6"/>
  <c r="L27" i="6"/>
  <c r="K27" i="6"/>
  <c r="J27" i="6"/>
  <c r="I27" i="6"/>
  <c r="H27" i="6"/>
  <c r="G27" i="6"/>
  <c r="D27" i="6"/>
  <c r="C27" i="6"/>
  <c r="F27" i="6" s="1"/>
  <c r="B27" i="6"/>
  <c r="L26" i="6"/>
  <c r="K26" i="6"/>
  <c r="J26" i="6"/>
  <c r="I26" i="6"/>
  <c r="H26" i="6"/>
  <c r="G26" i="6"/>
  <c r="F26" i="6"/>
  <c r="D26" i="6"/>
  <c r="C26" i="6"/>
  <c r="B26" i="6"/>
  <c r="E26" i="6" s="1"/>
  <c r="L25" i="6"/>
  <c r="K25" i="6"/>
  <c r="J25" i="6"/>
  <c r="I25" i="6"/>
  <c r="H25" i="6"/>
  <c r="G25" i="6"/>
  <c r="F25" i="6"/>
  <c r="D25" i="6"/>
  <c r="C25" i="6"/>
  <c r="B25" i="6"/>
  <c r="E25" i="6" s="1"/>
  <c r="L24" i="6"/>
  <c r="K24" i="6"/>
  <c r="J24" i="6"/>
  <c r="I24" i="6"/>
  <c r="H24" i="6"/>
  <c r="G24" i="6"/>
  <c r="D24" i="6"/>
  <c r="C24" i="6"/>
  <c r="F24" i="6" s="1"/>
  <c r="B24" i="6"/>
  <c r="E24" i="6" s="1"/>
  <c r="L23" i="6"/>
  <c r="K23" i="6"/>
  <c r="J23" i="6"/>
  <c r="I23" i="6"/>
  <c r="H23" i="6"/>
  <c r="F23" i="6" s="1"/>
  <c r="G23" i="6"/>
  <c r="D23" i="6"/>
  <c r="C23" i="6"/>
  <c r="B23" i="6"/>
  <c r="E23" i="6" s="1"/>
  <c r="L22" i="6"/>
  <c r="K22" i="6"/>
  <c r="J22" i="6"/>
  <c r="I22" i="6"/>
  <c r="H22" i="6"/>
  <c r="G22" i="6"/>
  <c r="E22" i="6" s="1"/>
  <c r="D22" i="6"/>
  <c r="C22" i="6"/>
  <c r="F22" i="6" s="1"/>
  <c r="B22" i="6"/>
  <c r="L21" i="6"/>
  <c r="K21" i="6"/>
  <c r="J21" i="6"/>
  <c r="I21" i="6"/>
  <c r="H21" i="6"/>
  <c r="G21" i="6"/>
  <c r="D21" i="6"/>
  <c r="C21" i="6"/>
  <c r="F21" i="6" s="1"/>
  <c r="B21" i="6"/>
  <c r="E21" i="6" s="1"/>
  <c r="L20" i="6"/>
  <c r="K20" i="6"/>
  <c r="J20" i="6"/>
  <c r="I20" i="6"/>
  <c r="H20" i="6"/>
  <c r="G20" i="6"/>
  <c r="D20" i="6"/>
  <c r="C20" i="6"/>
  <c r="F20" i="6" s="1"/>
  <c r="B20" i="6"/>
  <c r="E20" i="6" s="1"/>
  <c r="L19" i="6"/>
  <c r="K19" i="6"/>
  <c r="J19" i="6"/>
  <c r="I19" i="6"/>
  <c r="H19" i="6"/>
  <c r="F19" i="6" s="1"/>
  <c r="G19" i="6"/>
  <c r="D19" i="6"/>
  <c r="C19" i="6"/>
  <c r="B19" i="6"/>
  <c r="E19" i="6" s="1"/>
  <c r="L18" i="6"/>
  <c r="K18" i="6"/>
  <c r="J18" i="6"/>
  <c r="I18" i="6"/>
  <c r="H18" i="6"/>
  <c r="G18" i="6"/>
  <c r="E18" i="6" s="1"/>
  <c r="D18" i="6"/>
  <c r="C18" i="6"/>
  <c r="F18" i="6" s="1"/>
  <c r="B18" i="6"/>
  <c r="L17" i="6"/>
  <c r="K17" i="6"/>
  <c r="J17" i="6"/>
  <c r="I17" i="6"/>
  <c r="H17" i="6"/>
  <c r="G17" i="6"/>
  <c r="D17" i="6"/>
  <c r="C17" i="6"/>
  <c r="F17" i="6" s="1"/>
  <c r="B17" i="6"/>
  <c r="E17" i="6" s="1"/>
  <c r="L16" i="6"/>
  <c r="K16" i="6"/>
  <c r="J16" i="6"/>
  <c r="I16" i="6"/>
  <c r="H16" i="6"/>
  <c r="G16" i="6"/>
  <c r="D16" i="6"/>
  <c r="C16" i="6"/>
  <c r="F16" i="6" s="1"/>
  <c r="B16" i="6"/>
  <c r="E16" i="6" s="1"/>
  <c r="L15" i="6"/>
  <c r="K15" i="6"/>
  <c r="J15" i="6"/>
  <c r="I15" i="6"/>
  <c r="H15" i="6"/>
  <c r="F15" i="6" s="1"/>
  <c r="G15" i="6"/>
  <c r="D15" i="6"/>
  <c r="C15" i="6"/>
  <c r="B15" i="6"/>
  <c r="E15" i="6" s="1"/>
  <c r="L14" i="6"/>
  <c r="K14" i="6"/>
  <c r="J14" i="6"/>
  <c r="I14" i="6"/>
  <c r="H14" i="6"/>
  <c r="G14" i="6"/>
  <c r="E14" i="6" s="1"/>
  <c r="D14" i="6"/>
  <c r="C14" i="6"/>
  <c r="F14" i="6" s="1"/>
  <c r="B14" i="6"/>
  <c r="L13" i="6"/>
  <c r="K13" i="6"/>
  <c r="J13" i="6"/>
  <c r="I13" i="6"/>
  <c r="H13" i="6"/>
  <c r="G13" i="6"/>
  <c r="D13" i="6"/>
  <c r="C13" i="6"/>
  <c r="F13" i="6" s="1"/>
  <c r="B13" i="6"/>
  <c r="E13" i="6" s="1"/>
  <c r="L12" i="6"/>
  <c r="K12" i="6"/>
  <c r="J12" i="6"/>
  <c r="I12" i="6"/>
  <c r="H12" i="6"/>
  <c r="G12" i="6"/>
  <c r="D12" i="6"/>
  <c r="C12" i="6"/>
  <c r="F12" i="6" s="1"/>
  <c r="B12" i="6"/>
  <c r="E12" i="6" s="1"/>
  <c r="L11" i="6"/>
  <c r="K11" i="6"/>
  <c r="J11" i="6"/>
  <c r="I11" i="6"/>
  <c r="H11" i="6"/>
  <c r="F11" i="6" s="1"/>
  <c r="G11" i="6"/>
  <c r="D11" i="6"/>
  <c r="C11" i="6"/>
  <c r="B11" i="6"/>
  <c r="E11" i="6" s="1"/>
  <c r="L10" i="6"/>
  <c r="K10" i="6"/>
  <c r="J10" i="6"/>
  <c r="I10" i="6"/>
  <c r="H10" i="6"/>
  <c r="G10" i="6"/>
  <c r="E10" i="6" s="1"/>
  <c r="D10" i="6"/>
  <c r="C10" i="6"/>
  <c r="F10" i="6" s="1"/>
  <c r="B10" i="6"/>
  <c r="L9" i="6"/>
  <c r="K9" i="6"/>
  <c r="J9" i="6"/>
  <c r="I9" i="6"/>
  <c r="H9" i="6"/>
  <c r="G9" i="6"/>
  <c r="D9" i="6"/>
  <c r="C9" i="6"/>
  <c r="F9" i="6" s="1"/>
  <c r="B9" i="6"/>
  <c r="E9" i="6" s="1"/>
  <c r="L8" i="6"/>
  <c r="K8" i="6"/>
  <c r="J8" i="6"/>
  <c r="I8" i="6"/>
  <c r="H8" i="6"/>
  <c r="G8" i="6"/>
  <c r="D8" i="6"/>
  <c r="C8" i="6"/>
  <c r="F8" i="6" s="1"/>
  <c r="B8" i="6"/>
  <c r="E8" i="6" s="1"/>
  <c r="L7" i="6"/>
  <c r="K7" i="6"/>
  <c r="J7" i="6"/>
  <c r="I7" i="6"/>
  <c r="H7" i="6"/>
  <c r="F7" i="6" s="1"/>
  <c r="G7" i="6"/>
  <c r="D7" i="6"/>
  <c r="C7" i="6"/>
  <c r="B7" i="6"/>
  <c r="E7" i="6" s="1"/>
  <c r="L6" i="6"/>
  <c r="K6" i="6"/>
  <c r="J6" i="6"/>
  <c r="I6" i="6"/>
  <c r="H6" i="6"/>
  <c r="G6" i="6"/>
  <c r="E6" i="6" s="1"/>
  <c r="D6" i="6"/>
  <c r="C6" i="6"/>
  <c r="F6" i="6" s="1"/>
  <c r="B6" i="6"/>
  <c r="L5" i="6"/>
  <c r="K5" i="6"/>
  <c r="J5" i="6"/>
  <c r="I5" i="6"/>
  <c r="H5" i="6"/>
  <c r="G5" i="6"/>
  <c r="D5" i="6"/>
  <c r="C5" i="6"/>
  <c r="F5" i="6" s="1"/>
  <c r="B5" i="6"/>
  <c r="E5" i="6" s="1"/>
  <c r="L4" i="6"/>
  <c r="K4" i="6"/>
  <c r="J4" i="6"/>
  <c r="I4" i="6"/>
  <c r="H4" i="6"/>
  <c r="G4" i="6"/>
  <c r="D4" i="6"/>
  <c r="C4" i="6"/>
  <c r="F4" i="6" s="1"/>
  <c r="B4" i="6"/>
  <c r="E4" i="6" s="1"/>
  <c r="L30" i="5"/>
  <c r="K30" i="5"/>
  <c r="J30" i="5"/>
  <c r="I30" i="5"/>
  <c r="H30" i="5"/>
  <c r="F30" i="5" s="1"/>
  <c r="G30" i="5"/>
  <c r="D30" i="5"/>
  <c r="C30" i="5"/>
  <c r="B30" i="5"/>
  <c r="E30" i="5" s="1"/>
  <c r="L29" i="5"/>
  <c r="K29" i="5"/>
  <c r="J29" i="5"/>
  <c r="I29" i="5"/>
  <c r="H29" i="5"/>
  <c r="G29" i="5"/>
  <c r="E29" i="5" s="1"/>
  <c r="D29" i="5"/>
  <c r="C29" i="5"/>
  <c r="F29" i="5" s="1"/>
  <c r="B29" i="5"/>
  <c r="L28" i="5"/>
  <c r="K28" i="5"/>
  <c r="J28" i="5"/>
  <c r="I28" i="5"/>
  <c r="H28" i="5"/>
  <c r="G28" i="5"/>
  <c r="D28" i="5"/>
  <c r="C28" i="5"/>
  <c r="F28" i="5" s="1"/>
  <c r="B28" i="5"/>
  <c r="E28" i="5" s="1"/>
  <c r="L27" i="5"/>
  <c r="K27" i="5"/>
  <c r="J27" i="5"/>
  <c r="I27" i="5"/>
  <c r="H27" i="5"/>
  <c r="G27" i="5"/>
  <c r="D27" i="5"/>
  <c r="C27" i="5"/>
  <c r="F27" i="5" s="1"/>
  <c r="B27" i="5"/>
  <c r="E27" i="5" s="1"/>
  <c r="L26" i="5"/>
  <c r="K26" i="5"/>
  <c r="J26" i="5"/>
  <c r="I26" i="5"/>
  <c r="H26" i="5"/>
  <c r="F26" i="5" s="1"/>
  <c r="G26" i="5"/>
  <c r="D26" i="5"/>
  <c r="C26" i="5"/>
  <c r="B26" i="5"/>
  <c r="E26" i="5" s="1"/>
  <c r="L25" i="5"/>
  <c r="K25" i="5"/>
  <c r="J25" i="5"/>
  <c r="I25" i="5"/>
  <c r="H25" i="5"/>
  <c r="G25" i="5"/>
  <c r="E25" i="5" s="1"/>
  <c r="D25" i="5"/>
  <c r="C25" i="5"/>
  <c r="F25" i="5" s="1"/>
  <c r="B25" i="5"/>
  <c r="L24" i="5"/>
  <c r="K24" i="5"/>
  <c r="J24" i="5"/>
  <c r="I24" i="5"/>
  <c r="H24" i="5"/>
  <c r="G24" i="5"/>
  <c r="D24" i="5"/>
  <c r="C24" i="5"/>
  <c r="F24" i="5" s="1"/>
  <c r="B24" i="5"/>
  <c r="E24" i="5" s="1"/>
  <c r="L23" i="5"/>
  <c r="K23" i="5"/>
  <c r="J23" i="5"/>
  <c r="I23" i="5"/>
  <c r="H23" i="5"/>
  <c r="G23" i="5"/>
  <c r="D23" i="5"/>
  <c r="C23" i="5"/>
  <c r="F23" i="5" s="1"/>
  <c r="B23" i="5"/>
  <c r="E23" i="5" s="1"/>
  <c r="L22" i="5"/>
  <c r="K22" i="5"/>
  <c r="J22" i="5"/>
  <c r="I22" i="5"/>
  <c r="H22" i="5"/>
  <c r="F22" i="5" s="1"/>
  <c r="G22" i="5"/>
  <c r="D22" i="5"/>
  <c r="C22" i="5"/>
  <c r="B22" i="5"/>
  <c r="E22" i="5" s="1"/>
  <c r="L21" i="5"/>
  <c r="K21" i="5"/>
  <c r="J21" i="5"/>
  <c r="I21" i="5"/>
  <c r="H21" i="5"/>
  <c r="G21" i="5"/>
  <c r="E21" i="5" s="1"/>
  <c r="D21" i="5"/>
  <c r="C21" i="5"/>
  <c r="F21" i="5" s="1"/>
  <c r="B21" i="5"/>
  <c r="L20" i="5"/>
  <c r="K20" i="5"/>
  <c r="J20" i="5"/>
  <c r="I20" i="5"/>
  <c r="H20" i="5"/>
  <c r="G20" i="5"/>
  <c r="D20" i="5"/>
  <c r="C20" i="5"/>
  <c r="F20" i="5" s="1"/>
  <c r="B20" i="5"/>
  <c r="E20" i="5" s="1"/>
  <c r="L19" i="5"/>
  <c r="K19" i="5"/>
  <c r="J19" i="5"/>
  <c r="I19" i="5"/>
  <c r="H19" i="5"/>
  <c r="G19" i="5"/>
  <c r="D19" i="5"/>
  <c r="C19" i="5"/>
  <c r="F19" i="5" s="1"/>
  <c r="B19" i="5"/>
  <c r="E19" i="5" s="1"/>
  <c r="L18" i="5"/>
  <c r="K18" i="5"/>
  <c r="J18" i="5"/>
  <c r="I18" i="5"/>
  <c r="H18" i="5"/>
  <c r="F18" i="5" s="1"/>
  <c r="G18" i="5"/>
  <c r="D18" i="5"/>
  <c r="C18" i="5"/>
  <c r="B18" i="5"/>
  <c r="E18" i="5" s="1"/>
  <c r="L17" i="5"/>
  <c r="K17" i="5"/>
  <c r="J17" i="5"/>
  <c r="I17" i="5"/>
  <c r="H17" i="5"/>
  <c r="G17" i="5"/>
  <c r="E17" i="5" s="1"/>
  <c r="D17" i="5"/>
  <c r="C17" i="5"/>
  <c r="F17" i="5" s="1"/>
  <c r="B17" i="5"/>
  <c r="L16" i="5"/>
  <c r="K16" i="5"/>
  <c r="J16" i="5"/>
  <c r="I16" i="5"/>
  <c r="H16" i="5"/>
  <c r="G16" i="5"/>
  <c r="D16" i="5"/>
  <c r="C16" i="5"/>
  <c r="F16" i="5" s="1"/>
  <c r="B16" i="5"/>
  <c r="E16" i="5" s="1"/>
  <c r="L15" i="5"/>
  <c r="K15" i="5"/>
  <c r="J15" i="5"/>
  <c r="I15" i="5"/>
  <c r="H15" i="5"/>
  <c r="G15" i="5"/>
  <c r="D15" i="5"/>
  <c r="C15" i="5"/>
  <c r="F15" i="5" s="1"/>
  <c r="B15" i="5"/>
  <c r="E15" i="5" s="1"/>
  <c r="L14" i="5"/>
  <c r="K14" i="5"/>
  <c r="J14" i="5"/>
  <c r="I14" i="5"/>
  <c r="H14" i="5"/>
  <c r="F14" i="5" s="1"/>
  <c r="G14" i="5"/>
  <c r="D14" i="5"/>
  <c r="C14" i="5"/>
  <c r="B14" i="5"/>
  <c r="E14" i="5" s="1"/>
  <c r="L13" i="5"/>
  <c r="K13" i="5"/>
  <c r="J13" i="5"/>
  <c r="I13" i="5"/>
  <c r="H13" i="5"/>
  <c r="G13" i="5"/>
  <c r="E13" i="5" s="1"/>
  <c r="D13" i="5"/>
  <c r="C13" i="5"/>
  <c r="F13" i="5" s="1"/>
  <c r="B13" i="5"/>
  <c r="L12" i="5"/>
  <c r="K12" i="5"/>
  <c r="J12" i="5"/>
  <c r="I12" i="5"/>
  <c r="H12" i="5"/>
  <c r="G12" i="5"/>
  <c r="D12" i="5"/>
  <c r="C12" i="5"/>
  <c r="F12" i="5" s="1"/>
  <c r="B12" i="5"/>
  <c r="E12" i="5" s="1"/>
  <c r="L11" i="5"/>
  <c r="K11" i="5"/>
  <c r="J11" i="5"/>
  <c r="I11" i="5"/>
  <c r="H11" i="5"/>
  <c r="G11" i="5"/>
  <c r="D11" i="5"/>
  <c r="C11" i="5"/>
  <c r="F11" i="5" s="1"/>
  <c r="B11" i="5"/>
  <c r="E11" i="5" s="1"/>
  <c r="L10" i="5"/>
  <c r="K10" i="5"/>
  <c r="J10" i="5"/>
  <c r="I10" i="5"/>
  <c r="H10" i="5"/>
  <c r="G10" i="5"/>
  <c r="F10" i="5"/>
  <c r="D10" i="5"/>
  <c r="C10" i="5"/>
  <c r="B10" i="5"/>
  <c r="E10" i="5" s="1"/>
  <c r="L9" i="5"/>
  <c r="K9" i="5"/>
  <c r="J9" i="5"/>
  <c r="I9" i="5"/>
  <c r="H9" i="5"/>
  <c r="G9" i="5"/>
  <c r="E9" i="5"/>
  <c r="D9" i="5"/>
  <c r="C9" i="5"/>
  <c r="F9" i="5" s="1"/>
  <c r="B9" i="5"/>
  <c r="L8" i="5"/>
  <c r="K8" i="5"/>
  <c r="J8" i="5"/>
  <c r="I8" i="5"/>
  <c r="H8" i="5"/>
  <c r="G8" i="5"/>
  <c r="D8" i="5"/>
  <c r="C8" i="5"/>
  <c r="F8" i="5" s="1"/>
  <c r="B8" i="5"/>
  <c r="E8" i="5" s="1"/>
  <c r="L7" i="5"/>
  <c r="K7" i="5"/>
  <c r="J7" i="5"/>
  <c r="I7" i="5"/>
  <c r="H7" i="5"/>
  <c r="G7" i="5"/>
  <c r="D7" i="5"/>
  <c r="C7" i="5"/>
  <c r="F7" i="5" s="1"/>
  <c r="B7" i="5"/>
  <c r="E7" i="5" s="1"/>
  <c r="L6" i="5"/>
  <c r="K6" i="5"/>
  <c r="J6" i="5"/>
  <c r="I6" i="5"/>
  <c r="H6" i="5"/>
  <c r="G6" i="5"/>
  <c r="F6" i="5"/>
  <c r="D6" i="5"/>
  <c r="C6" i="5"/>
  <c r="B6" i="5"/>
  <c r="E6" i="5" s="1"/>
  <c r="L5" i="5"/>
  <c r="K5" i="5"/>
  <c r="J5" i="5"/>
  <c r="I5" i="5"/>
  <c r="H5" i="5"/>
  <c r="G5" i="5"/>
  <c r="E5" i="5"/>
  <c r="D5" i="5"/>
  <c r="C5" i="5"/>
  <c r="F5" i="5" s="1"/>
  <c r="B5" i="5"/>
  <c r="L4" i="5"/>
  <c r="K4" i="5"/>
  <c r="J4" i="5"/>
  <c r="I4" i="5"/>
  <c r="H4" i="5"/>
  <c r="G4" i="5"/>
  <c r="D4" i="5"/>
  <c r="C4" i="5"/>
  <c r="F4" i="5" s="1"/>
  <c r="B4" i="5"/>
  <c r="E4" i="5" s="1"/>
  <c r="M30" i="4"/>
  <c r="B30" i="4" s="1"/>
  <c r="L30" i="4"/>
  <c r="K30" i="4"/>
  <c r="J30" i="4"/>
  <c r="I30" i="4"/>
  <c r="H30" i="4"/>
  <c r="G30" i="4"/>
  <c r="F30" i="4"/>
  <c r="E30" i="4"/>
  <c r="D30" i="4"/>
  <c r="C30" i="4"/>
  <c r="M29" i="4"/>
  <c r="B29" i="4" s="1"/>
  <c r="L29" i="4"/>
  <c r="K29" i="4"/>
  <c r="J29" i="4"/>
  <c r="I29" i="4"/>
  <c r="H29" i="4"/>
  <c r="G29" i="4"/>
  <c r="F29" i="4"/>
  <c r="E29" i="4"/>
  <c r="D29" i="4"/>
  <c r="C29" i="4"/>
  <c r="M28" i="4"/>
  <c r="B28" i="4" s="1"/>
  <c r="L28" i="4"/>
  <c r="K28" i="4"/>
  <c r="J28" i="4"/>
  <c r="I28" i="4"/>
  <c r="H28" i="4"/>
  <c r="G28" i="4"/>
  <c r="F28" i="4"/>
  <c r="E28" i="4"/>
  <c r="D28" i="4"/>
  <c r="C28" i="4"/>
  <c r="M27" i="4"/>
  <c r="B27" i="4" s="1"/>
  <c r="L27" i="4"/>
  <c r="K27" i="4"/>
  <c r="J27" i="4"/>
  <c r="I27" i="4"/>
  <c r="H27" i="4"/>
  <c r="G27" i="4"/>
  <c r="F27" i="4"/>
  <c r="E27" i="4"/>
  <c r="D27" i="4"/>
  <c r="C27" i="4"/>
  <c r="M26" i="4"/>
  <c r="B26" i="4" s="1"/>
  <c r="L26" i="4"/>
  <c r="K26" i="4"/>
  <c r="J26" i="4"/>
  <c r="I26" i="4"/>
  <c r="H26" i="4"/>
  <c r="G26" i="4"/>
  <c r="F26" i="4"/>
  <c r="E26" i="4"/>
  <c r="D26" i="4"/>
  <c r="C26" i="4"/>
  <c r="M25" i="4"/>
  <c r="B25" i="4" s="1"/>
  <c r="L25" i="4"/>
  <c r="K25" i="4"/>
  <c r="J25" i="4"/>
  <c r="I25" i="4"/>
  <c r="H25" i="4"/>
  <c r="G25" i="4"/>
  <c r="F25" i="4"/>
  <c r="E25" i="4"/>
  <c r="D25" i="4"/>
  <c r="C25" i="4"/>
  <c r="M24" i="4"/>
  <c r="B24" i="4" s="1"/>
  <c r="E24" i="4" s="1"/>
  <c r="L24" i="4"/>
  <c r="K24" i="4"/>
  <c r="J24" i="4"/>
  <c r="I24" i="4"/>
  <c r="H24" i="4"/>
  <c r="G24" i="4"/>
  <c r="F24" i="4"/>
  <c r="D24" i="4"/>
  <c r="C24" i="4"/>
  <c r="M23" i="4"/>
  <c r="B23" i="4" s="1"/>
  <c r="L23" i="4"/>
  <c r="K23" i="4"/>
  <c r="J23" i="4"/>
  <c r="I23" i="4"/>
  <c r="H23" i="4"/>
  <c r="G23" i="4"/>
  <c r="F23" i="4"/>
  <c r="E23" i="4"/>
  <c r="D23" i="4"/>
  <c r="C23" i="4"/>
  <c r="M22" i="4"/>
  <c r="B22" i="4" s="1"/>
  <c r="L22" i="4"/>
  <c r="K22" i="4"/>
  <c r="J22" i="4"/>
  <c r="I22" i="4"/>
  <c r="H22" i="4"/>
  <c r="G22" i="4"/>
  <c r="F22" i="4"/>
  <c r="E22" i="4"/>
  <c r="D22" i="4"/>
  <c r="C22" i="4"/>
  <c r="M21" i="4"/>
  <c r="B21" i="4" s="1"/>
  <c r="L21" i="4"/>
  <c r="K21" i="4"/>
  <c r="J21" i="4"/>
  <c r="I21" i="4"/>
  <c r="H21" i="4"/>
  <c r="G21" i="4"/>
  <c r="F21" i="4"/>
  <c r="E21" i="4"/>
  <c r="D21" i="4"/>
  <c r="C21" i="4"/>
  <c r="M20" i="4"/>
  <c r="B20" i="4" s="1"/>
  <c r="E20" i="4" s="1"/>
  <c r="L20" i="4"/>
  <c r="K20" i="4"/>
  <c r="J20" i="4"/>
  <c r="I20" i="4"/>
  <c r="H20" i="4"/>
  <c r="G20" i="4"/>
  <c r="F20" i="4"/>
  <c r="D20" i="4"/>
  <c r="C20" i="4"/>
  <c r="M19" i="4"/>
  <c r="B19" i="4" s="1"/>
  <c r="L19" i="4"/>
  <c r="K19" i="4"/>
  <c r="J19" i="4"/>
  <c r="I19" i="4"/>
  <c r="H19" i="4"/>
  <c r="G19" i="4"/>
  <c r="F19" i="4"/>
  <c r="E19" i="4"/>
  <c r="D19" i="4"/>
  <c r="C19" i="4"/>
  <c r="M18" i="4"/>
  <c r="B18" i="4" s="1"/>
  <c r="L18" i="4"/>
  <c r="K18" i="4"/>
  <c r="J18" i="4"/>
  <c r="I18" i="4"/>
  <c r="H18" i="4"/>
  <c r="G18" i="4"/>
  <c r="F18" i="4"/>
  <c r="E18" i="4"/>
  <c r="D18" i="4"/>
  <c r="C18" i="4"/>
  <c r="M17" i="4"/>
  <c r="B17" i="4" s="1"/>
  <c r="L17" i="4"/>
  <c r="K17" i="4"/>
  <c r="J17" i="4"/>
  <c r="I17" i="4"/>
  <c r="H17" i="4"/>
  <c r="G17" i="4"/>
  <c r="F17" i="4"/>
  <c r="E17" i="4"/>
  <c r="D17" i="4"/>
  <c r="C17" i="4"/>
  <c r="M16" i="4"/>
  <c r="B16" i="4" s="1"/>
  <c r="E16" i="4" s="1"/>
  <c r="L16" i="4"/>
  <c r="K16" i="4"/>
  <c r="J16" i="4"/>
  <c r="I16" i="4"/>
  <c r="H16" i="4"/>
  <c r="G16" i="4"/>
  <c r="F16" i="4"/>
  <c r="D16" i="4"/>
  <c r="C16" i="4"/>
  <c r="M15" i="4"/>
  <c r="B15" i="4" s="1"/>
  <c r="L15" i="4"/>
  <c r="K15" i="4"/>
  <c r="J15" i="4"/>
  <c r="I15" i="4"/>
  <c r="H15" i="4"/>
  <c r="G15" i="4"/>
  <c r="F15" i="4"/>
  <c r="E15" i="4"/>
  <c r="D15" i="4"/>
  <c r="C15" i="4"/>
  <c r="M14" i="4"/>
  <c r="B14" i="4" s="1"/>
  <c r="L14" i="4"/>
  <c r="K14" i="4"/>
  <c r="J14" i="4"/>
  <c r="I14" i="4"/>
  <c r="H14" i="4"/>
  <c r="G14" i="4"/>
  <c r="F14" i="4"/>
  <c r="E14" i="4"/>
  <c r="D14" i="4"/>
  <c r="C14" i="4"/>
  <c r="M13" i="4"/>
  <c r="B13" i="4" s="1"/>
  <c r="L13" i="4"/>
  <c r="K13" i="4"/>
  <c r="J13" i="4"/>
  <c r="I13" i="4"/>
  <c r="H13" i="4"/>
  <c r="G13" i="4"/>
  <c r="F13" i="4"/>
  <c r="E13" i="4"/>
  <c r="D13" i="4"/>
  <c r="C13" i="4"/>
  <c r="M12" i="4"/>
  <c r="B12" i="4" s="1"/>
  <c r="L12" i="4"/>
  <c r="K12" i="4"/>
  <c r="J12" i="4"/>
  <c r="I12" i="4"/>
  <c r="H12" i="4"/>
  <c r="G12" i="4"/>
  <c r="F12" i="4"/>
  <c r="E12" i="4"/>
  <c r="D12" i="4"/>
  <c r="C12" i="4"/>
  <c r="M11" i="4"/>
  <c r="B11" i="4" s="1"/>
  <c r="L11" i="4"/>
  <c r="K11" i="4"/>
  <c r="J11" i="4"/>
  <c r="I11" i="4"/>
  <c r="H11" i="4"/>
  <c r="G11" i="4"/>
  <c r="F11" i="4"/>
  <c r="E11" i="4"/>
  <c r="D11" i="4"/>
  <c r="C11" i="4"/>
  <c r="M10" i="4"/>
  <c r="B10" i="4" s="1"/>
  <c r="L10" i="4"/>
  <c r="K10" i="4"/>
  <c r="J10" i="4"/>
  <c r="I10" i="4"/>
  <c r="H10" i="4"/>
  <c r="G10" i="4"/>
  <c r="F10" i="4"/>
  <c r="E10" i="4"/>
  <c r="D10" i="4"/>
  <c r="C10" i="4"/>
  <c r="M9" i="4"/>
  <c r="B9" i="4" s="1"/>
  <c r="L9" i="4"/>
  <c r="K9" i="4"/>
  <c r="J9" i="4"/>
  <c r="I9" i="4"/>
  <c r="H9" i="4"/>
  <c r="G9" i="4"/>
  <c r="F9" i="4"/>
  <c r="E9" i="4"/>
  <c r="D9" i="4"/>
  <c r="C9" i="4"/>
  <c r="M8" i="4"/>
  <c r="B8" i="4" s="1"/>
  <c r="L8" i="4"/>
  <c r="K8" i="4"/>
  <c r="J8" i="4"/>
  <c r="I8" i="4"/>
  <c r="H8" i="4"/>
  <c r="G8" i="4"/>
  <c r="F8" i="4"/>
  <c r="E8" i="4"/>
  <c r="D8" i="4"/>
  <c r="C8" i="4"/>
  <c r="M7" i="4"/>
  <c r="B7" i="4" s="1"/>
  <c r="L7" i="4"/>
  <c r="K7" i="4"/>
  <c r="J7" i="4"/>
  <c r="I7" i="4"/>
  <c r="H7" i="4"/>
  <c r="G7" i="4"/>
  <c r="F7" i="4"/>
  <c r="E7" i="4"/>
  <c r="D7" i="4"/>
  <c r="C7" i="4"/>
  <c r="M6" i="4"/>
  <c r="B6" i="4" s="1"/>
  <c r="L6" i="4"/>
  <c r="K6" i="4"/>
  <c r="J6" i="4"/>
  <c r="I6" i="4"/>
  <c r="H6" i="4"/>
  <c r="G6" i="4"/>
  <c r="F6" i="4"/>
  <c r="E6" i="4"/>
  <c r="D6" i="4"/>
  <c r="C6" i="4"/>
  <c r="M5" i="4"/>
  <c r="B5" i="4" s="1"/>
  <c r="L5" i="4"/>
  <c r="K5" i="4"/>
  <c r="J5" i="4"/>
  <c r="I5" i="4"/>
  <c r="H5" i="4"/>
  <c r="G5" i="4"/>
  <c r="F5" i="4"/>
  <c r="E5" i="4"/>
  <c r="D5" i="4"/>
  <c r="C5" i="4"/>
  <c r="M4" i="4"/>
  <c r="B4" i="4" s="1"/>
  <c r="L4" i="4"/>
  <c r="K4" i="4"/>
  <c r="J4" i="4"/>
  <c r="I4" i="4"/>
  <c r="H4" i="4"/>
  <c r="G4" i="4"/>
  <c r="F4" i="4"/>
  <c r="E4" i="4"/>
  <c r="D4" i="4"/>
  <c r="C4" i="4"/>
  <c r="M30" i="3"/>
  <c r="B30" i="3" s="1"/>
  <c r="E30" i="3" s="1"/>
  <c r="L30" i="3"/>
  <c r="K30" i="3"/>
  <c r="J30" i="3"/>
  <c r="I30" i="3"/>
  <c r="H30" i="3"/>
  <c r="G30" i="3"/>
  <c r="F30" i="3"/>
  <c r="D30" i="3"/>
  <c r="C30" i="3"/>
  <c r="M29" i="3"/>
  <c r="B29" i="3" s="1"/>
  <c r="L29" i="3"/>
  <c r="K29" i="3"/>
  <c r="J29" i="3"/>
  <c r="I29" i="3"/>
  <c r="H29" i="3"/>
  <c r="G29" i="3"/>
  <c r="F29" i="3"/>
  <c r="E29" i="3"/>
  <c r="D29" i="3"/>
  <c r="C29" i="3"/>
  <c r="M28" i="3"/>
  <c r="B28" i="3" s="1"/>
  <c r="L28" i="3"/>
  <c r="K28" i="3"/>
  <c r="J28" i="3"/>
  <c r="I28" i="3"/>
  <c r="H28" i="3"/>
  <c r="G28" i="3"/>
  <c r="F28" i="3"/>
  <c r="E28" i="3"/>
  <c r="D28" i="3"/>
  <c r="C28" i="3"/>
  <c r="M27" i="3"/>
  <c r="B27" i="3" s="1"/>
  <c r="L27" i="3"/>
  <c r="K27" i="3"/>
  <c r="J27" i="3"/>
  <c r="I27" i="3"/>
  <c r="H27" i="3"/>
  <c r="G27" i="3"/>
  <c r="F27" i="3"/>
  <c r="E27" i="3"/>
  <c r="D27" i="3"/>
  <c r="C27" i="3"/>
  <c r="M26" i="3"/>
  <c r="B26" i="3" s="1"/>
  <c r="E26" i="3" s="1"/>
  <c r="L26" i="3"/>
  <c r="K26" i="3"/>
  <c r="J26" i="3"/>
  <c r="I26" i="3"/>
  <c r="H26" i="3"/>
  <c r="G26" i="3"/>
  <c r="F26" i="3"/>
  <c r="D26" i="3"/>
  <c r="C26" i="3"/>
  <c r="M25" i="3"/>
  <c r="B25" i="3" s="1"/>
  <c r="L25" i="3"/>
  <c r="K25" i="3"/>
  <c r="J25" i="3"/>
  <c r="I25" i="3"/>
  <c r="H25" i="3"/>
  <c r="G25" i="3"/>
  <c r="F25" i="3"/>
  <c r="E25" i="3"/>
  <c r="D25" i="3"/>
  <c r="C25" i="3"/>
  <c r="M24" i="3"/>
  <c r="B24" i="3" s="1"/>
  <c r="L24" i="3"/>
  <c r="K24" i="3"/>
  <c r="J24" i="3"/>
  <c r="I24" i="3"/>
  <c r="H24" i="3"/>
  <c r="G24" i="3"/>
  <c r="E24" i="3"/>
  <c r="D24" i="3"/>
  <c r="C24" i="3"/>
  <c r="F24" i="3" s="1"/>
  <c r="M23" i="3"/>
  <c r="B23" i="3" s="1"/>
  <c r="E23" i="3" s="1"/>
  <c r="L23" i="3"/>
  <c r="K23" i="3"/>
  <c r="J23" i="3"/>
  <c r="I23" i="3"/>
  <c r="H23" i="3"/>
  <c r="G23" i="3"/>
  <c r="D23" i="3"/>
  <c r="C23" i="3"/>
  <c r="F23" i="3" s="1"/>
  <c r="M22" i="3"/>
  <c r="B22" i="3" s="1"/>
  <c r="L22" i="3"/>
  <c r="K22" i="3"/>
  <c r="J22" i="3"/>
  <c r="I22" i="3"/>
  <c r="H22" i="3"/>
  <c r="G22" i="3"/>
  <c r="E22" i="3"/>
  <c r="D22" i="3"/>
  <c r="C22" i="3"/>
  <c r="F22" i="3" s="1"/>
  <c r="M21" i="3"/>
  <c r="B21" i="3" s="1"/>
  <c r="E21" i="3" s="1"/>
  <c r="L21" i="3"/>
  <c r="K21" i="3"/>
  <c r="J21" i="3"/>
  <c r="I21" i="3"/>
  <c r="H21" i="3"/>
  <c r="G21" i="3"/>
  <c r="D21" i="3"/>
  <c r="C21" i="3"/>
  <c r="F21" i="3" s="1"/>
  <c r="M20" i="3"/>
  <c r="B20" i="3" s="1"/>
  <c r="E20" i="3" s="1"/>
  <c r="L20" i="3"/>
  <c r="K20" i="3"/>
  <c r="J20" i="3"/>
  <c r="I20" i="3"/>
  <c r="H20" i="3"/>
  <c r="G20" i="3"/>
  <c r="D20" i="3"/>
  <c r="C20" i="3"/>
  <c r="F20" i="3" s="1"/>
  <c r="M19" i="3"/>
  <c r="B19" i="3" s="1"/>
  <c r="E19" i="3" s="1"/>
  <c r="L19" i="3"/>
  <c r="K19" i="3"/>
  <c r="J19" i="3"/>
  <c r="I19" i="3"/>
  <c r="H19" i="3"/>
  <c r="G19" i="3"/>
  <c r="D19" i="3"/>
  <c r="C19" i="3"/>
  <c r="F19" i="3" s="1"/>
  <c r="M18" i="3"/>
  <c r="B18" i="3" s="1"/>
  <c r="E18" i="3" s="1"/>
  <c r="L18" i="3"/>
  <c r="K18" i="3"/>
  <c r="J18" i="3"/>
  <c r="I18" i="3"/>
  <c r="H18" i="3"/>
  <c r="G18" i="3"/>
  <c r="D18" i="3"/>
  <c r="C18" i="3"/>
  <c r="F18" i="3" s="1"/>
  <c r="M17" i="3"/>
  <c r="B17" i="3" s="1"/>
  <c r="E17" i="3" s="1"/>
  <c r="L17" i="3"/>
  <c r="K17" i="3"/>
  <c r="J17" i="3"/>
  <c r="I17" i="3"/>
  <c r="H17" i="3"/>
  <c r="G17" i="3"/>
  <c r="D17" i="3"/>
  <c r="C17" i="3"/>
  <c r="F17" i="3" s="1"/>
  <c r="M16" i="3"/>
  <c r="B16" i="3" s="1"/>
  <c r="E16" i="3" s="1"/>
  <c r="L16" i="3"/>
  <c r="K16" i="3"/>
  <c r="J16" i="3"/>
  <c r="I16" i="3"/>
  <c r="H16" i="3"/>
  <c r="G16" i="3"/>
  <c r="D16" i="3"/>
  <c r="C16" i="3"/>
  <c r="F16" i="3" s="1"/>
  <c r="M15" i="3"/>
  <c r="B15" i="3" s="1"/>
  <c r="E15" i="3" s="1"/>
  <c r="L15" i="3"/>
  <c r="K15" i="3"/>
  <c r="J15" i="3"/>
  <c r="I15" i="3"/>
  <c r="H15" i="3"/>
  <c r="G15" i="3"/>
  <c r="D15" i="3"/>
  <c r="C15" i="3"/>
  <c r="F15" i="3" s="1"/>
  <c r="M14" i="3"/>
  <c r="B14" i="3" s="1"/>
  <c r="E14" i="3" s="1"/>
  <c r="L14" i="3"/>
  <c r="K14" i="3"/>
  <c r="J14" i="3"/>
  <c r="I14" i="3"/>
  <c r="H14" i="3"/>
  <c r="G14" i="3"/>
  <c r="D14" i="3"/>
  <c r="C14" i="3"/>
  <c r="F14" i="3" s="1"/>
  <c r="M13" i="3"/>
  <c r="B13" i="3" s="1"/>
  <c r="E13" i="3" s="1"/>
  <c r="L13" i="3"/>
  <c r="K13" i="3"/>
  <c r="J13" i="3"/>
  <c r="I13" i="3"/>
  <c r="H13" i="3"/>
  <c r="G13" i="3"/>
  <c r="D13" i="3"/>
  <c r="C13" i="3"/>
  <c r="F13" i="3" s="1"/>
  <c r="M12" i="3"/>
  <c r="B12" i="3" s="1"/>
  <c r="E12" i="3" s="1"/>
  <c r="L12" i="3"/>
  <c r="K12" i="3"/>
  <c r="J12" i="3"/>
  <c r="I12" i="3"/>
  <c r="H12" i="3"/>
  <c r="G12" i="3"/>
  <c r="D12" i="3"/>
  <c r="C12" i="3"/>
  <c r="F12" i="3" s="1"/>
  <c r="M11" i="3"/>
  <c r="B11" i="3" s="1"/>
  <c r="E11" i="3" s="1"/>
  <c r="L11" i="3"/>
  <c r="K11" i="3"/>
  <c r="J11" i="3"/>
  <c r="I11" i="3"/>
  <c r="H11" i="3"/>
  <c r="G11" i="3"/>
  <c r="D11" i="3"/>
  <c r="C11" i="3"/>
  <c r="F11" i="3" s="1"/>
  <c r="M10" i="3"/>
  <c r="B10" i="3" s="1"/>
  <c r="E10" i="3" s="1"/>
  <c r="L10" i="3"/>
  <c r="K10" i="3"/>
  <c r="J10" i="3"/>
  <c r="I10" i="3"/>
  <c r="H10" i="3"/>
  <c r="G10" i="3"/>
  <c r="F10" i="3"/>
  <c r="D10" i="3"/>
  <c r="C10" i="3"/>
  <c r="M9" i="3"/>
  <c r="B9" i="3" s="1"/>
  <c r="E9" i="3" s="1"/>
  <c r="L9" i="3"/>
  <c r="K9" i="3"/>
  <c r="J9" i="3"/>
  <c r="I9" i="3"/>
  <c r="H9" i="3"/>
  <c r="G9" i="3"/>
  <c r="F9" i="3"/>
  <c r="D9" i="3"/>
  <c r="C9" i="3"/>
  <c r="M8" i="3"/>
  <c r="B8" i="3" s="1"/>
  <c r="E8" i="3" s="1"/>
  <c r="L8" i="3"/>
  <c r="K8" i="3"/>
  <c r="J8" i="3"/>
  <c r="I8" i="3"/>
  <c r="H8" i="3"/>
  <c r="G8" i="3"/>
  <c r="F8" i="3"/>
  <c r="D8" i="3"/>
  <c r="C8" i="3"/>
  <c r="M7" i="3"/>
  <c r="B7" i="3" s="1"/>
  <c r="E7" i="3" s="1"/>
  <c r="L7" i="3"/>
  <c r="K7" i="3"/>
  <c r="J7" i="3"/>
  <c r="I7" i="3"/>
  <c r="H7" i="3"/>
  <c r="G7" i="3"/>
  <c r="F7" i="3"/>
  <c r="D7" i="3"/>
  <c r="C7" i="3"/>
  <c r="M6" i="3"/>
  <c r="B6" i="3" s="1"/>
  <c r="E6" i="3" s="1"/>
  <c r="L6" i="3"/>
  <c r="K6" i="3"/>
  <c r="J6" i="3"/>
  <c r="I6" i="3"/>
  <c r="H6" i="3"/>
  <c r="G6" i="3"/>
  <c r="F6" i="3"/>
  <c r="D6" i="3"/>
  <c r="C6" i="3"/>
  <c r="M5" i="3"/>
  <c r="B5" i="3" s="1"/>
  <c r="E5" i="3" s="1"/>
  <c r="L5" i="3"/>
  <c r="K5" i="3"/>
  <c r="J5" i="3"/>
  <c r="I5" i="3"/>
  <c r="H5" i="3"/>
  <c r="G5" i="3"/>
  <c r="F5" i="3"/>
  <c r="D5" i="3"/>
  <c r="C5" i="3"/>
  <c r="M4" i="3"/>
  <c r="B4" i="3" s="1"/>
  <c r="L4" i="3"/>
  <c r="K4" i="3"/>
  <c r="J4" i="3"/>
  <c r="I4" i="3"/>
  <c r="H4" i="3"/>
  <c r="G4" i="3"/>
  <c r="F4" i="3"/>
  <c r="D4" i="3"/>
  <c r="D31" i="3" s="1"/>
  <c r="C4" i="3"/>
  <c r="M30" i="2"/>
  <c r="B30" i="2" s="1"/>
  <c r="E30" i="2" s="1"/>
  <c r="L30" i="2"/>
  <c r="K30" i="2"/>
  <c r="J30" i="2"/>
  <c r="I30" i="2"/>
  <c r="H30" i="2"/>
  <c r="G30" i="2"/>
  <c r="D30" i="2"/>
  <c r="C30" i="2"/>
  <c r="F30" i="2" s="1"/>
  <c r="M29" i="2"/>
  <c r="B29" i="2" s="1"/>
  <c r="E29" i="2" s="1"/>
  <c r="L29" i="2"/>
  <c r="K29" i="2"/>
  <c r="J29" i="2"/>
  <c r="I29" i="2"/>
  <c r="H29" i="2"/>
  <c r="G29" i="2"/>
  <c r="D29" i="2"/>
  <c r="C29" i="2"/>
  <c r="F29" i="2" s="1"/>
  <c r="M28" i="2"/>
  <c r="B28" i="2" s="1"/>
  <c r="E28" i="2" s="1"/>
  <c r="L28" i="2"/>
  <c r="K28" i="2"/>
  <c r="J28" i="2"/>
  <c r="I28" i="2"/>
  <c r="H28" i="2"/>
  <c r="G28" i="2"/>
  <c r="D28" i="2"/>
  <c r="C28" i="2"/>
  <c r="F28" i="2" s="1"/>
  <c r="M27" i="2"/>
  <c r="B27" i="2" s="1"/>
  <c r="E27" i="2" s="1"/>
  <c r="L27" i="2"/>
  <c r="K27" i="2"/>
  <c r="J27" i="2"/>
  <c r="I27" i="2"/>
  <c r="H27" i="2"/>
  <c r="G27" i="2"/>
  <c r="D27" i="2"/>
  <c r="C27" i="2"/>
  <c r="F27" i="2" s="1"/>
  <c r="M26" i="2"/>
  <c r="B26" i="2" s="1"/>
  <c r="E26" i="2" s="1"/>
  <c r="L26" i="2"/>
  <c r="K26" i="2"/>
  <c r="J26" i="2"/>
  <c r="I26" i="2"/>
  <c r="H26" i="2"/>
  <c r="G26" i="2"/>
  <c r="D26" i="2"/>
  <c r="C26" i="2"/>
  <c r="F26" i="2" s="1"/>
  <c r="M25" i="2"/>
  <c r="B25" i="2" s="1"/>
  <c r="E25" i="2" s="1"/>
  <c r="L25" i="2"/>
  <c r="K25" i="2"/>
  <c r="J25" i="2"/>
  <c r="I25" i="2"/>
  <c r="H25" i="2"/>
  <c r="G25" i="2"/>
  <c r="D25" i="2"/>
  <c r="C25" i="2"/>
  <c r="F25" i="2" s="1"/>
  <c r="M24" i="2"/>
  <c r="B24" i="2" s="1"/>
  <c r="E24" i="2" s="1"/>
  <c r="L24" i="2"/>
  <c r="K24" i="2"/>
  <c r="J24" i="2"/>
  <c r="I24" i="2"/>
  <c r="H24" i="2"/>
  <c r="G24" i="2"/>
  <c r="D24" i="2"/>
  <c r="C24" i="2"/>
  <c r="F24" i="2" s="1"/>
  <c r="M23" i="2"/>
  <c r="B23" i="2" s="1"/>
  <c r="E23" i="2" s="1"/>
  <c r="L23" i="2"/>
  <c r="K23" i="2"/>
  <c r="J23" i="2"/>
  <c r="I23" i="2"/>
  <c r="H23" i="2"/>
  <c r="G23" i="2"/>
  <c r="D23" i="2"/>
  <c r="C23" i="2"/>
  <c r="F23" i="2" s="1"/>
  <c r="M22" i="2"/>
  <c r="B22" i="2" s="1"/>
  <c r="E22" i="2" s="1"/>
  <c r="L22" i="2"/>
  <c r="K22" i="2"/>
  <c r="J22" i="2"/>
  <c r="I22" i="2"/>
  <c r="H22" i="2"/>
  <c r="G22" i="2"/>
  <c r="D22" i="2"/>
  <c r="C22" i="2"/>
  <c r="F22" i="2" s="1"/>
  <c r="M21" i="2"/>
  <c r="B21" i="2" s="1"/>
  <c r="E21" i="2" s="1"/>
  <c r="L21" i="2"/>
  <c r="K21" i="2"/>
  <c r="J21" i="2"/>
  <c r="I21" i="2"/>
  <c r="H21" i="2"/>
  <c r="G21" i="2"/>
  <c r="D21" i="2"/>
  <c r="C21" i="2"/>
  <c r="F21" i="2" s="1"/>
  <c r="M20" i="2"/>
  <c r="B20" i="2" s="1"/>
  <c r="E20" i="2" s="1"/>
  <c r="L20" i="2"/>
  <c r="K20" i="2"/>
  <c r="J20" i="2"/>
  <c r="I20" i="2"/>
  <c r="H20" i="2"/>
  <c r="G20" i="2"/>
  <c r="D20" i="2"/>
  <c r="C20" i="2"/>
  <c r="F20" i="2" s="1"/>
  <c r="M19" i="2"/>
  <c r="B19" i="2" s="1"/>
  <c r="E19" i="2" s="1"/>
  <c r="L19" i="2"/>
  <c r="K19" i="2"/>
  <c r="J19" i="2"/>
  <c r="I19" i="2"/>
  <c r="H19" i="2"/>
  <c r="G19" i="2"/>
  <c r="D19" i="2"/>
  <c r="C19" i="2"/>
  <c r="F19" i="2" s="1"/>
  <c r="M18" i="2"/>
  <c r="B18" i="2" s="1"/>
  <c r="E18" i="2" s="1"/>
  <c r="L18" i="2"/>
  <c r="K18" i="2"/>
  <c r="J18" i="2"/>
  <c r="I18" i="2"/>
  <c r="H18" i="2"/>
  <c r="G18" i="2"/>
  <c r="D18" i="2"/>
  <c r="C18" i="2"/>
  <c r="F18" i="2" s="1"/>
  <c r="M17" i="2"/>
  <c r="B17" i="2" s="1"/>
  <c r="E17" i="2" s="1"/>
  <c r="L17" i="2"/>
  <c r="K17" i="2"/>
  <c r="J17" i="2"/>
  <c r="I17" i="2"/>
  <c r="H17" i="2"/>
  <c r="G17" i="2"/>
  <c r="D17" i="2"/>
  <c r="C17" i="2"/>
  <c r="F17" i="2" s="1"/>
  <c r="M16" i="2"/>
  <c r="B16" i="2" s="1"/>
  <c r="E16" i="2" s="1"/>
  <c r="L16" i="2"/>
  <c r="K16" i="2"/>
  <c r="J16" i="2"/>
  <c r="I16" i="2"/>
  <c r="H16" i="2"/>
  <c r="G16" i="2"/>
  <c r="D16" i="2"/>
  <c r="C16" i="2"/>
  <c r="F16" i="2" s="1"/>
  <c r="M15" i="2"/>
  <c r="B15" i="2" s="1"/>
  <c r="E15" i="2" s="1"/>
  <c r="L15" i="2"/>
  <c r="K15" i="2"/>
  <c r="J15" i="2"/>
  <c r="I15" i="2"/>
  <c r="H15" i="2"/>
  <c r="G15" i="2"/>
  <c r="D15" i="2"/>
  <c r="C15" i="2"/>
  <c r="F15" i="2" s="1"/>
  <c r="M14" i="2"/>
  <c r="B14" i="2" s="1"/>
  <c r="E14" i="2" s="1"/>
  <c r="L14" i="2"/>
  <c r="K14" i="2"/>
  <c r="J14" i="2"/>
  <c r="I14" i="2"/>
  <c r="H14" i="2"/>
  <c r="G14" i="2"/>
  <c r="D14" i="2"/>
  <c r="C14" i="2"/>
  <c r="F14" i="2" s="1"/>
  <c r="M13" i="2"/>
  <c r="B13" i="2" s="1"/>
  <c r="E13" i="2" s="1"/>
  <c r="L13" i="2"/>
  <c r="K13" i="2"/>
  <c r="J13" i="2"/>
  <c r="I13" i="2"/>
  <c r="H13" i="2"/>
  <c r="G13" i="2"/>
  <c r="D13" i="2"/>
  <c r="C13" i="2"/>
  <c r="F13" i="2" s="1"/>
  <c r="M12" i="2"/>
  <c r="B12" i="2" s="1"/>
  <c r="E12" i="2" s="1"/>
  <c r="L12" i="2"/>
  <c r="K12" i="2"/>
  <c r="J12" i="2"/>
  <c r="I12" i="2"/>
  <c r="H12" i="2"/>
  <c r="G12" i="2"/>
  <c r="D12" i="2"/>
  <c r="C12" i="2"/>
  <c r="F12" i="2" s="1"/>
  <c r="M11" i="2"/>
  <c r="B11" i="2" s="1"/>
  <c r="E11" i="2" s="1"/>
  <c r="L11" i="2"/>
  <c r="K11" i="2"/>
  <c r="J11" i="2"/>
  <c r="I11" i="2"/>
  <c r="H11" i="2"/>
  <c r="G11" i="2"/>
  <c r="D11" i="2"/>
  <c r="C11" i="2"/>
  <c r="F11" i="2" s="1"/>
  <c r="M10" i="2"/>
  <c r="B10" i="2" s="1"/>
  <c r="E10" i="2" s="1"/>
  <c r="L10" i="2"/>
  <c r="K10" i="2"/>
  <c r="J10" i="2"/>
  <c r="I10" i="2"/>
  <c r="H10" i="2"/>
  <c r="G10" i="2"/>
  <c r="D10" i="2"/>
  <c r="C10" i="2"/>
  <c r="F10" i="2" s="1"/>
  <c r="M9" i="2"/>
  <c r="B9" i="2" s="1"/>
  <c r="E9" i="2" s="1"/>
  <c r="L9" i="2"/>
  <c r="K9" i="2"/>
  <c r="J9" i="2"/>
  <c r="I9" i="2"/>
  <c r="H9" i="2"/>
  <c r="G9" i="2"/>
  <c r="D9" i="2"/>
  <c r="C9" i="2"/>
  <c r="F9" i="2" s="1"/>
  <c r="M8" i="2"/>
  <c r="B8" i="2" s="1"/>
  <c r="E8" i="2" s="1"/>
  <c r="L8" i="2"/>
  <c r="K8" i="2"/>
  <c r="J8" i="2"/>
  <c r="I8" i="2"/>
  <c r="H8" i="2"/>
  <c r="G8" i="2"/>
  <c r="D8" i="2"/>
  <c r="C8" i="2"/>
  <c r="F8" i="2" s="1"/>
  <c r="M7" i="2"/>
  <c r="B7" i="2" s="1"/>
  <c r="E7" i="2" s="1"/>
  <c r="L7" i="2"/>
  <c r="K7" i="2"/>
  <c r="J7" i="2"/>
  <c r="I7" i="2"/>
  <c r="H7" i="2"/>
  <c r="G7" i="2"/>
  <c r="D7" i="2"/>
  <c r="C7" i="2"/>
  <c r="F7" i="2" s="1"/>
  <c r="M6" i="2"/>
  <c r="B6" i="2" s="1"/>
  <c r="E6" i="2" s="1"/>
  <c r="L6" i="2"/>
  <c r="K6" i="2"/>
  <c r="J6" i="2"/>
  <c r="I6" i="2"/>
  <c r="H6" i="2"/>
  <c r="G6" i="2"/>
  <c r="D6" i="2"/>
  <c r="C6" i="2"/>
  <c r="F6" i="2" s="1"/>
  <c r="M5" i="2"/>
  <c r="B5" i="2" s="1"/>
  <c r="E5" i="2" s="1"/>
  <c r="L5" i="2"/>
  <c r="K5" i="2"/>
  <c r="J5" i="2"/>
  <c r="I5" i="2"/>
  <c r="H5" i="2"/>
  <c r="G5" i="2"/>
  <c r="D5" i="2"/>
  <c r="C5" i="2"/>
  <c r="F5" i="2" s="1"/>
  <c r="M4" i="2"/>
  <c r="B4" i="2" s="1"/>
  <c r="L4" i="2"/>
  <c r="K4" i="2"/>
  <c r="J4" i="2"/>
  <c r="I4" i="2"/>
  <c r="H4" i="2"/>
  <c r="G4" i="2"/>
  <c r="D4" i="2"/>
  <c r="D31" i="2" s="1"/>
  <c r="C4" i="2"/>
  <c r="F4" i="2" s="1"/>
  <c r="M30" i="1"/>
  <c r="B30" i="1" s="1"/>
  <c r="E30" i="1" s="1"/>
  <c r="L30" i="1"/>
  <c r="K30" i="1"/>
  <c r="J30" i="1"/>
  <c r="I30" i="1"/>
  <c r="H30" i="1"/>
  <c r="G30" i="1"/>
  <c r="D30" i="1"/>
  <c r="C30" i="1"/>
  <c r="F30" i="1" s="1"/>
  <c r="M29" i="1"/>
  <c r="B29" i="1" s="1"/>
  <c r="E29" i="1" s="1"/>
  <c r="L29" i="1"/>
  <c r="K29" i="1"/>
  <c r="J29" i="1"/>
  <c r="I29" i="1"/>
  <c r="H29" i="1"/>
  <c r="G29" i="1"/>
  <c r="D29" i="1"/>
  <c r="C29" i="1"/>
  <c r="F29" i="1" s="1"/>
  <c r="M28" i="1"/>
  <c r="B28" i="1" s="1"/>
  <c r="E28" i="1" s="1"/>
  <c r="L28" i="1"/>
  <c r="K28" i="1"/>
  <c r="J28" i="1"/>
  <c r="I28" i="1"/>
  <c r="H28" i="1"/>
  <c r="G28" i="1"/>
  <c r="D28" i="1"/>
  <c r="C28" i="1"/>
  <c r="F28" i="1" s="1"/>
  <c r="M27" i="1"/>
  <c r="B27" i="1" s="1"/>
  <c r="E27" i="1" s="1"/>
  <c r="L27" i="1"/>
  <c r="K27" i="1"/>
  <c r="J27" i="1"/>
  <c r="I27" i="1"/>
  <c r="H27" i="1"/>
  <c r="G27" i="1"/>
  <c r="D27" i="1"/>
  <c r="C27" i="1"/>
  <c r="F27" i="1" s="1"/>
  <c r="M26" i="1"/>
  <c r="B26" i="1" s="1"/>
  <c r="E26" i="1" s="1"/>
  <c r="L26" i="1"/>
  <c r="K26" i="1"/>
  <c r="J26" i="1"/>
  <c r="I26" i="1"/>
  <c r="H26" i="1"/>
  <c r="G26" i="1"/>
  <c r="D26" i="1"/>
  <c r="C26" i="1"/>
  <c r="F26" i="1" s="1"/>
  <c r="M25" i="1"/>
  <c r="B25" i="1" s="1"/>
  <c r="E25" i="1" s="1"/>
  <c r="L25" i="1"/>
  <c r="K25" i="1"/>
  <c r="J25" i="1"/>
  <c r="I25" i="1"/>
  <c r="H25" i="1"/>
  <c r="G25" i="1"/>
  <c r="D25" i="1"/>
  <c r="C25" i="1"/>
  <c r="F25" i="1" s="1"/>
  <c r="M24" i="1"/>
  <c r="B24" i="1" s="1"/>
  <c r="E24" i="1" s="1"/>
  <c r="L24" i="1"/>
  <c r="K24" i="1"/>
  <c r="J24" i="1"/>
  <c r="I24" i="1"/>
  <c r="H24" i="1"/>
  <c r="G24" i="1"/>
  <c r="D24" i="1"/>
  <c r="C24" i="1"/>
  <c r="F24" i="1" s="1"/>
  <c r="M23" i="1"/>
  <c r="B23" i="1" s="1"/>
  <c r="E23" i="1" s="1"/>
  <c r="L23" i="1"/>
  <c r="K23" i="1"/>
  <c r="J23" i="1"/>
  <c r="I23" i="1"/>
  <c r="H23" i="1"/>
  <c r="G23" i="1"/>
  <c r="D23" i="1"/>
  <c r="C23" i="1"/>
  <c r="F23" i="1" s="1"/>
  <c r="M22" i="1"/>
  <c r="B22" i="1" s="1"/>
  <c r="E22" i="1" s="1"/>
  <c r="L22" i="1"/>
  <c r="K22" i="1"/>
  <c r="J22" i="1"/>
  <c r="I22" i="1"/>
  <c r="H22" i="1"/>
  <c r="G22" i="1"/>
  <c r="D22" i="1"/>
  <c r="C22" i="1"/>
  <c r="F22" i="1" s="1"/>
  <c r="M21" i="1"/>
  <c r="B21" i="1" s="1"/>
  <c r="E21" i="1" s="1"/>
  <c r="L21" i="1"/>
  <c r="K21" i="1"/>
  <c r="J21" i="1"/>
  <c r="I21" i="1"/>
  <c r="H21" i="1"/>
  <c r="G21" i="1"/>
  <c r="D21" i="1"/>
  <c r="C21" i="1"/>
  <c r="F21" i="1" s="1"/>
  <c r="M20" i="1"/>
  <c r="B20" i="1" s="1"/>
  <c r="E20" i="1" s="1"/>
  <c r="L20" i="1"/>
  <c r="K20" i="1"/>
  <c r="J20" i="1"/>
  <c r="I20" i="1"/>
  <c r="H20" i="1"/>
  <c r="G20" i="1"/>
  <c r="D20" i="1"/>
  <c r="C20" i="1"/>
  <c r="F20" i="1" s="1"/>
  <c r="M19" i="1"/>
  <c r="B19" i="1" s="1"/>
  <c r="E19" i="1" s="1"/>
  <c r="L19" i="1"/>
  <c r="K19" i="1"/>
  <c r="J19" i="1"/>
  <c r="I19" i="1"/>
  <c r="H19" i="1"/>
  <c r="G19" i="1"/>
  <c r="D19" i="1"/>
  <c r="C19" i="1"/>
  <c r="F19" i="1" s="1"/>
  <c r="M18" i="1"/>
  <c r="B18" i="1" s="1"/>
  <c r="E18" i="1" s="1"/>
  <c r="L18" i="1"/>
  <c r="K18" i="1"/>
  <c r="J18" i="1"/>
  <c r="I18" i="1"/>
  <c r="H18" i="1"/>
  <c r="G18" i="1"/>
  <c r="D18" i="1"/>
  <c r="C18" i="1"/>
  <c r="F18" i="1" s="1"/>
  <c r="M17" i="1"/>
  <c r="B17" i="1" s="1"/>
  <c r="E17" i="1" s="1"/>
  <c r="L17" i="1"/>
  <c r="K17" i="1"/>
  <c r="J17" i="1"/>
  <c r="I17" i="1"/>
  <c r="H17" i="1"/>
  <c r="G17" i="1"/>
  <c r="D17" i="1"/>
  <c r="C17" i="1"/>
  <c r="F17" i="1" s="1"/>
  <c r="M16" i="1"/>
  <c r="B16" i="1" s="1"/>
  <c r="E16" i="1" s="1"/>
  <c r="L16" i="1"/>
  <c r="K16" i="1"/>
  <c r="J16" i="1"/>
  <c r="I16" i="1"/>
  <c r="H16" i="1"/>
  <c r="G16" i="1"/>
  <c r="D16" i="1"/>
  <c r="C16" i="1"/>
  <c r="F16" i="1" s="1"/>
  <c r="M15" i="1"/>
  <c r="B15" i="1" s="1"/>
  <c r="E15" i="1" s="1"/>
  <c r="L15" i="1"/>
  <c r="K15" i="1"/>
  <c r="J15" i="1"/>
  <c r="I15" i="1"/>
  <c r="H15" i="1"/>
  <c r="G15" i="1"/>
  <c r="D15" i="1"/>
  <c r="C15" i="1"/>
  <c r="F15" i="1" s="1"/>
  <c r="M14" i="1"/>
  <c r="B14" i="1" s="1"/>
  <c r="E14" i="1" s="1"/>
  <c r="L14" i="1"/>
  <c r="K14" i="1"/>
  <c r="J14" i="1"/>
  <c r="I14" i="1"/>
  <c r="H14" i="1"/>
  <c r="G14" i="1"/>
  <c r="D14" i="1"/>
  <c r="C14" i="1"/>
  <c r="F14" i="1" s="1"/>
  <c r="M13" i="1"/>
  <c r="B13" i="1" s="1"/>
  <c r="E13" i="1" s="1"/>
  <c r="L13" i="1"/>
  <c r="K13" i="1"/>
  <c r="J13" i="1"/>
  <c r="I13" i="1"/>
  <c r="H13" i="1"/>
  <c r="G13" i="1"/>
  <c r="D13" i="1"/>
  <c r="C13" i="1"/>
  <c r="F13" i="1" s="1"/>
  <c r="M12" i="1"/>
  <c r="B12" i="1" s="1"/>
  <c r="E12" i="1" s="1"/>
  <c r="L12" i="1"/>
  <c r="K12" i="1"/>
  <c r="J12" i="1"/>
  <c r="I12" i="1"/>
  <c r="H12" i="1"/>
  <c r="G12" i="1"/>
  <c r="D12" i="1"/>
  <c r="C12" i="1"/>
  <c r="F12" i="1" s="1"/>
  <c r="M11" i="1"/>
  <c r="B11" i="1" s="1"/>
  <c r="E11" i="1" s="1"/>
  <c r="L11" i="1"/>
  <c r="K11" i="1"/>
  <c r="J11" i="1"/>
  <c r="I11" i="1"/>
  <c r="H11" i="1"/>
  <c r="G11" i="1"/>
  <c r="D11" i="1"/>
  <c r="C11" i="1"/>
  <c r="F11" i="1" s="1"/>
  <c r="M10" i="1"/>
  <c r="B10" i="1" s="1"/>
  <c r="E10" i="1" s="1"/>
  <c r="L10" i="1"/>
  <c r="K10" i="1"/>
  <c r="J10" i="1"/>
  <c r="I10" i="1"/>
  <c r="H10" i="1"/>
  <c r="G10" i="1"/>
  <c r="D10" i="1"/>
  <c r="C10" i="1"/>
  <c r="F10" i="1" s="1"/>
  <c r="M9" i="1"/>
  <c r="B9" i="1" s="1"/>
  <c r="E9" i="1" s="1"/>
  <c r="L9" i="1"/>
  <c r="K9" i="1"/>
  <c r="J9" i="1"/>
  <c r="I9" i="1"/>
  <c r="H9" i="1"/>
  <c r="G9" i="1"/>
  <c r="D9" i="1"/>
  <c r="C9" i="1"/>
  <c r="F9" i="1" s="1"/>
  <c r="M8" i="1"/>
  <c r="B8" i="1" s="1"/>
  <c r="E8" i="1" s="1"/>
  <c r="L8" i="1"/>
  <c r="K8" i="1"/>
  <c r="J8" i="1"/>
  <c r="I8" i="1"/>
  <c r="H8" i="1"/>
  <c r="G8" i="1"/>
  <c r="D8" i="1"/>
  <c r="C8" i="1"/>
  <c r="F8" i="1" s="1"/>
  <c r="M7" i="1"/>
  <c r="B7" i="1" s="1"/>
  <c r="E7" i="1" s="1"/>
  <c r="L7" i="1"/>
  <c r="K7" i="1"/>
  <c r="J7" i="1"/>
  <c r="I7" i="1"/>
  <c r="H7" i="1"/>
  <c r="G7" i="1"/>
  <c r="D7" i="1"/>
  <c r="C7" i="1"/>
  <c r="F7" i="1" s="1"/>
  <c r="M6" i="1"/>
  <c r="B6" i="1" s="1"/>
  <c r="E6" i="1" s="1"/>
  <c r="L6" i="1"/>
  <c r="K6" i="1"/>
  <c r="J6" i="1"/>
  <c r="I6" i="1"/>
  <c r="H6" i="1"/>
  <c r="G6" i="1"/>
  <c r="D6" i="1"/>
  <c r="C6" i="1"/>
  <c r="F6" i="1" s="1"/>
  <c r="M5" i="1"/>
  <c r="B5" i="1" s="1"/>
  <c r="E5" i="1" s="1"/>
  <c r="L5" i="1"/>
  <c r="K5" i="1"/>
  <c r="J5" i="1"/>
  <c r="I5" i="1"/>
  <c r="H5" i="1"/>
  <c r="G5" i="1"/>
  <c r="D5" i="1"/>
  <c r="C5" i="1"/>
  <c r="F5" i="1" s="1"/>
  <c r="M4" i="1"/>
  <c r="B4" i="1" s="1"/>
  <c r="E4" i="1" s="1"/>
  <c r="L4" i="1"/>
  <c r="K4" i="1"/>
  <c r="J4" i="1"/>
  <c r="I4" i="1"/>
  <c r="H4" i="1"/>
  <c r="G4" i="1"/>
  <c r="D4" i="1"/>
  <c r="C4" i="1"/>
  <c r="F4" i="1" s="1"/>
  <c r="E4" i="2" l="1"/>
  <c r="B31" i="2"/>
  <c r="A31" i="2" s="1"/>
  <c r="B31" i="3"/>
  <c r="A31" i="3" s="1"/>
  <c r="E4" i="3"/>
  <c r="M31" i="2"/>
  <c r="M31" i="3"/>
  <c r="E27" i="6"/>
  <c r="E30" i="6"/>
  <c r="F4" i="7"/>
  <c r="F4" i="10"/>
</calcChain>
</file>

<file path=xl/sharedStrings.xml><?xml version="1.0" encoding="utf-8"?>
<sst xmlns="http://schemas.openxmlformats.org/spreadsheetml/2006/main" count="1028" uniqueCount="46">
  <si>
    <t>Муниципальное образование</t>
  </si>
  <si>
    <t>Общее количество</t>
  </si>
  <si>
    <t>Количество вызовов комплексного реагирования (две и более служб)</t>
  </si>
  <si>
    <t>Количество вызовов (карточек происшествия) направленных в остальные ДДС (01, 02, 03, 04, 05, ЦУКС) за месяц</t>
  </si>
  <si>
    <t>Количество вызовов (карточек происшествия) направленных в ЕДДС МО за месяц</t>
  </si>
  <si>
    <t>Кол-во вызовов</t>
  </si>
  <si>
    <t>Кол-во карточек происшествия</t>
  </si>
  <si>
    <t>Среднее время до открытия службой карточки*</t>
  </si>
  <si>
    <t>Среднее время до начала реагирования</t>
  </si>
  <si>
    <t xml:space="preserve">Среднее время до завершения карточки </t>
  </si>
  <si>
    <t>Велижский</t>
  </si>
  <si>
    <t>Вяземский</t>
  </si>
  <si>
    <t>Гагаринский</t>
  </si>
  <si>
    <t>Глинковский</t>
  </si>
  <si>
    <t>Демидовский</t>
  </si>
  <si>
    <t>Десногорск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</si>
  <si>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</si>
  <si>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</si>
  <si>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</si>
  <si>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</si>
  <si>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</si>
  <si>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</si>
  <si>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</si>
  <si>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</si>
  <si>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</si>
  <si>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</si>
  <si>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</si>
  <si>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</si>
  <si>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</t>
  </si>
  <si>
    <t>Смоленский район</t>
  </si>
  <si>
    <t>Сычевский</t>
  </si>
  <si>
    <t>Темкинский</t>
  </si>
  <si>
    <t>Угранский</t>
  </si>
  <si>
    <t>Х.-Жирковский</t>
  </si>
  <si>
    <t>Хиславичский</t>
  </si>
  <si>
    <t>Шумячский</t>
  </si>
  <si>
    <t>Ярцевский</t>
  </si>
  <si>
    <t>* - согласно постановления Правительства РФ № 1931 от 12.11.2021 "Об утверждении обязательных требований к организации и функционированию системы обеспечения вызова экстренных оперативных служб по единому номеру "112", в том числе порядка и сроков осуществления приема, обработки и передачи вызовов по единому номеру "112" диспетчерским службам", среднее время открытия карточки происшествия службой должно составлять 30 секунд. Другие временные параметры регламентируются должностными инструкциями ЕДДС и ДДС</t>
  </si>
  <si>
    <t>,</t>
  </si>
  <si>
    <t>Вызовов ЕДДС</t>
  </si>
  <si>
    <t>город Десногорск</t>
  </si>
  <si>
    <t>город Смоленск</t>
  </si>
  <si>
    <t>Смоленский</t>
  </si>
  <si>
    <t>Холм-Жирковский</t>
  </si>
  <si>
    <t>Количество вызовов (карточек происшествия) направленных в остальные ДДС (01, 02, 03, 04, 05, ЦУКС, БПЛА, Межсубъект) за месяц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</si>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</sst>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2" x14ac:knownFonts="1">
    <font>
      <sz val="10"/>
      <color rgb="FF00000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C9211E"/>
      <name val="Times New Roman"/>
      <family val="1"/>
      <charset val="204"/>
    </font>
    <font>
      <sz val="12"/>
      <color rgb="FF3465A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rgb="FFC9211E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FF"/>
        <bgColor rgb="FFCCFFFF"/>
      </patternFill>
    </fill>
    <fill>
      <patternFill patternType="solid">
        <fgColor rgb="FFFFE994"/>
        <bgColor rgb="FFFFFF66"/>
      </patternFill>
    </fill>
    <fill>
      <patternFill patternType="solid">
        <fgColor rgb="FFFFFF66"/>
        <bgColor rgb="FFFFE99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0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0" fillId="2" borderId="4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0" fillId="0" borderId="0" xfId="0" applyFont="1" applyAlignment="1" applyProtection="1"/>
    <xf numFmtId="0" fontId="7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7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48"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63" Type="http://schemas.openxmlformats.org/officeDocument/2006/relationships/externalLink" Target="externalLinks/externalLink39.xml"/><Relationship Id="rId68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42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0.xml"/><Relationship Id="rId69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72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4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46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externalLink" Target="externalLinks/externalLink41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9;&#1050;&#1048;&#1054;\&#1059;&#1050;&#1048;&#10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&#10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6;&#1077;&#1072;&#1075;&#1080;&#1088;&#1086;&#1074;&#1072;&#1085;&#1080;&#1077;\&#1056;&#1077;&#1072;&#1075;&#1080;&#1088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9;&#1050;&#1048;&#1054;\&#1059;&#1050;&#1048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&#10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6;&#1077;&#1072;&#1075;&#1080;&#1088;&#1086;&#1074;&#1072;&#1085;&#1080;&#1077;\&#1056;&#1077;&#1072;&#1075;&#1080;&#1088;&#1086;&#1074;&#1072;&#1085;&#1080;&#10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9;&#1050;&#1048;&#1054;\&#1059;&#1050;&#1048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&#105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6;&#1077;&#1072;&#1075;&#1080;&#1088;&#1086;&#1074;&#1072;&#1085;&#1080;&#1077;\&#1056;&#1077;&#1072;&#1075;&#1080;&#1088;&#1086;&#1074;&#1072;&#1085;&#1080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9;&#1050;&#1048;&#1054;\&#1059;&#1050;&#1048;&#105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6;&#1077;&#1072;&#1075;&#1080;&#1088;&#1086;&#1074;&#1072;&#1085;&#1080;&#1077;\&#1056;&#1077;&#1072;&#1075;&#1080;&#1088;&#1086;&#1074;&#1072;&#1085;&#1080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9;&#1050;&#1048;&#1054;\&#1059;&#1050;&#1048;&#105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6;&#1077;&#1072;&#1075;&#1080;&#1088;&#1086;&#1074;&#1072;&#1085;&#1080;&#1077;\&#1056;&#1077;&#1072;&#1075;&#1080;&#1088;&#1086;&#1074;&#1072;&#1085;&#1080;&#10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9;&#1050;&#1048;&#1054;\&#1059;&#1050;&#1048;&#105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&#10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6;&#1077;&#1072;&#1075;&#1080;&#1088;&#1086;&#1074;&#1072;&#1085;&#1080;&#1077;\&#1056;&#1077;&#1072;&#1075;&#1080;&#1088;&#1086;&#1074;&#1072;&#1085;&#1080;&#107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9;&#1050;&#1048;&#1054;\&#1059;&#1050;&#1048;&#10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&#105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6;&#1077;&#1072;&#1075;&#1080;&#1088;&#1086;&#1074;&#1072;&#1085;&#1080;&#1077;\&#1056;&#1077;&#1072;&#1075;&#1080;&#1088;&#1086;&#1074;&#1072;&#1085;&#1080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9;&#1050;&#1048;&#1054;\&#1059;&#1050;&#1048;&#105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6;&#1077;&#1072;&#1075;&#1080;&#1088;&#1086;&#1074;&#1072;&#1085;&#1080;&#1077;\&#1056;&#1077;&#1072;&#1075;&#1080;&#1088;&#1086;&#1074;&#1072;&#1085;&#1080;&#107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6;&#1077;&#1072;&#1075;&#1080;&#1088;&#1086;&#1074;&#1072;&#1085;&#1080;&#1077;\&#1056;&#1077;&#1072;&#1075;&#1080;&#1088;&#1086;&#1074;&#1072;&#1085;&#1080;&#107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9;&#1050;&#1048;&#1054;\&#1059;&#1050;&#1048;&#105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&#10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6;&#1077;&#1072;&#1075;&#1080;&#1088;&#1086;&#1074;&#1072;&#1085;&#1080;&#1077;\&#1056;&#1077;&#1072;&#1075;&#1080;&#1088;&#1086;&#1074;&#1072;&#1085;&#1080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9;&#1050;&#1048;&#1054;\&#1059;&#1050;&#1048;&#105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&#10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6;&#1077;&#1072;&#1075;&#1080;&#1088;&#1086;&#1074;&#1072;&#1085;&#1080;&#1077;\&#1056;&#1077;&#1072;&#1075;&#1080;&#1088;&#1086;&#1074;&#1072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9;&#1050;&#1048;&#1054;\&#1059;&#1050;&#1048;&#10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&#10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6;&#1077;&#1072;&#1075;&#1080;&#1088;&#1086;&#1074;&#1072;&#1085;&#1080;&#1077;\&#1056;&#1077;&#1072;&#1075;&#1080;&#1088;&#1086;&#1074;&#1072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9;&#1050;&#1048;&#1054;\&#1059;&#1050;&#1048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16</v>
          </cell>
        </row>
        <row r="4">
          <cell r="C4">
            <v>130</v>
          </cell>
        </row>
        <row r="5">
          <cell r="C5">
            <v>110</v>
          </cell>
        </row>
        <row r="6">
          <cell r="C6">
            <v>98</v>
          </cell>
        </row>
        <row r="7">
          <cell r="C7">
            <v>1356</v>
          </cell>
        </row>
        <row r="8">
          <cell r="C8">
            <v>64</v>
          </cell>
        </row>
        <row r="9">
          <cell r="C9">
            <v>71</v>
          </cell>
        </row>
        <row r="10">
          <cell r="C10">
            <v>794</v>
          </cell>
        </row>
        <row r="11">
          <cell r="C11">
            <v>2</v>
          </cell>
        </row>
        <row r="12">
          <cell r="C12">
            <v>3</v>
          </cell>
        </row>
        <row r="13">
          <cell r="C13">
            <v>35</v>
          </cell>
        </row>
        <row r="14">
          <cell r="C14">
            <v>12</v>
          </cell>
        </row>
        <row r="15">
          <cell r="C15">
            <v>19</v>
          </cell>
        </row>
        <row r="16">
          <cell r="C16">
            <v>263</v>
          </cell>
        </row>
        <row r="17">
          <cell r="C17">
            <v>24</v>
          </cell>
        </row>
        <row r="18">
          <cell r="C18">
            <v>31</v>
          </cell>
        </row>
        <row r="19">
          <cell r="C19">
            <v>283</v>
          </cell>
        </row>
        <row r="20">
          <cell r="C20">
            <v>25</v>
          </cell>
        </row>
        <row r="21">
          <cell r="C21">
            <v>62</v>
          </cell>
        </row>
        <row r="22">
          <cell r="C22">
            <v>319</v>
          </cell>
        </row>
        <row r="23">
          <cell r="C23">
            <v>12</v>
          </cell>
        </row>
        <row r="24">
          <cell r="C24">
            <v>28</v>
          </cell>
        </row>
        <row r="25">
          <cell r="C25">
            <v>212</v>
          </cell>
        </row>
        <row r="26">
          <cell r="C26">
            <v>13</v>
          </cell>
        </row>
        <row r="27">
          <cell r="C27">
            <v>19</v>
          </cell>
        </row>
        <row r="28">
          <cell r="C28">
            <v>153</v>
          </cell>
        </row>
        <row r="29">
          <cell r="C29">
            <v>5</v>
          </cell>
        </row>
        <row r="30">
          <cell r="C30">
            <v>20</v>
          </cell>
        </row>
        <row r="31">
          <cell r="C31">
            <v>101</v>
          </cell>
        </row>
        <row r="32">
          <cell r="C32">
            <v>16</v>
          </cell>
        </row>
        <row r="33">
          <cell r="C33">
            <v>14</v>
          </cell>
        </row>
        <row r="34">
          <cell r="C34">
            <v>138</v>
          </cell>
        </row>
        <row r="35">
          <cell r="C35">
            <v>11</v>
          </cell>
        </row>
        <row r="36">
          <cell r="C36">
            <v>15</v>
          </cell>
        </row>
        <row r="37">
          <cell r="C37">
            <v>169</v>
          </cell>
        </row>
        <row r="38">
          <cell r="C38">
            <v>2</v>
          </cell>
        </row>
        <row r="39">
          <cell r="C39">
            <v>7</v>
          </cell>
        </row>
        <row r="40">
          <cell r="C40">
            <v>82</v>
          </cell>
        </row>
        <row r="41">
          <cell r="C41">
            <v>13</v>
          </cell>
        </row>
        <row r="42">
          <cell r="C42">
            <v>13</v>
          </cell>
        </row>
        <row r="43">
          <cell r="C43">
            <v>172</v>
          </cell>
        </row>
        <row r="44">
          <cell r="C44">
            <v>33</v>
          </cell>
        </row>
        <row r="45">
          <cell r="C45">
            <v>68</v>
          </cell>
        </row>
        <row r="46">
          <cell r="C46">
            <v>462</v>
          </cell>
        </row>
        <row r="47">
          <cell r="C47">
            <v>83</v>
          </cell>
        </row>
        <row r="48">
          <cell r="C48">
            <v>135</v>
          </cell>
        </row>
        <row r="49">
          <cell r="C49">
            <v>1218</v>
          </cell>
        </row>
        <row r="50">
          <cell r="C50">
            <v>30</v>
          </cell>
        </row>
        <row r="51">
          <cell r="C51">
            <v>19</v>
          </cell>
        </row>
        <row r="52">
          <cell r="C52">
            <v>378</v>
          </cell>
        </row>
        <row r="53">
          <cell r="C53">
            <v>64</v>
          </cell>
        </row>
        <row r="54">
          <cell r="C54">
            <v>130</v>
          </cell>
        </row>
        <row r="55">
          <cell r="C55">
            <v>854</v>
          </cell>
        </row>
        <row r="56">
          <cell r="C56">
            <v>4164</v>
          </cell>
        </row>
        <row r="57">
          <cell r="C57">
            <v>570</v>
          </cell>
        </row>
        <row r="58">
          <cell r="C58">
            <v>20917</v>
          </cell>
        </row>
        <row r="59">
          <cell r="C59">
            <v>57</v>
          </cell>
        </row>
        <row r="60">
          <cell r="C60">
            <v>109</v>
          </cell>
        </row>
        <row r="61">
          <cell r="C61">
            <v>1143</v>
          </cell>
        </row>
        <row r="62">
          <cell r="C62">
            <v>12</v>
          </cell>
        </row>
        <row r="63">
          <cell r="C63">
            <v>13</v>
          </cell>
        </row>
        <row r="64">
          <cell r="C64">
            <v>129</v>
          </cell>
        </row>
        <row r="65">
          <cell r="C65">
            <v>3</v>
          </cell>
        </row>
        <row r="66">
          <cell r="C66">
            <v>8</v>
          </cell>
        </row>
        <row r="67">
          <cell r="C67">
            <v>91</v>
          </cell>
        </row>
        <row r="68">
          <cell r="C68">
            <v>7</v>
          </cell>
        </row>
        <row r="69">
          <cell r="C69">
            <v>17</v>
          </cell>
        </row>
        <row r="70">
          <cell r="C70">
            <v>145</v>
          </cell>
        </row>
        <row r="71">
          <cell r="C71">
            <v>11</v>
          </cell>
        </row>
        <row r="72">
          <cell r="C72">
            <v>12</v>
          </cell>
        </row>
        <row r="73">
          <cell r="C73">
            <v>183</v>
          </cell>
        </row>
        <row r="74">
          <cell r="C74">
            <v>9</v>
          </cell>
        </row>
        <row r="75">
          <cell r="C75">
            <v>18</v>
          </cell>
        </row>
        <row r="76">
          <cell r="C76">
            <v>107</v>
          </cell>
        </row>
        <row r="77">
          <cell r="C77">
            <v>9</v>
          </cell>
        </row>
        <row r="78">
          <cell r="C78">
            <v>18</v>
          </cell>
        </row>
        <row r="79">
          <cell r="C79">
            <v>174</v>
          </cell>
        </row>
        <row r="80">
          <cell r="C80">
            <v>79</v>
          </cell>
        </row>
        <row r="81">
          <cell r="C81">
            <v>63</v>
          </cell>
        </row>
        <row r="82">
          <cell r="C82">
            <v>945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10</v>
          </cell>
        </row>
        <row r="3">
          <cell r="A3" t="str">
            <v>Вяземский</v>
          </cell>
          <cell r="B3">
            <v>234</v>
          </cell>
        </row>
        <row r="4">
          <cell r="A4" t="str">
            <v>Гагаринский</v>
          </cell>
          <cell r="B4">
            <v>144</v>
          </cell>
        </row>
        <row r="5">
          <cell r="A5" t="str">
            <v>Глинковский</v>
          </cell>
          <cell r="B5">
            <v>17</v>
          </cell>
        </row>
        <row r="6">
          <cell r="A6" t="str">
            <v>Демидовский</v>
          </cell>
          <cell r="B6">
            <v>79</v>
          </cell>
        </row>
        <row r="7">
          <cell r="A7" t="str">
            <v>Десногорск</v>
          </cell>
          <cell r="B7">
            <v>3</v>
          </cell>
        </row>
        <row r="8">
          <cell r="A8" t="str">
            <v>Дорогобужский</v>
          </cell>
          <cell r="B8">
            <v>81</v>
          </cell>
        </row>
        <row r="9">
          <cell r="A9" t="str">
            <v>Духовщинский</v>
          </cell>
          <cell r="B9">
            <v>65</v>
          </cell>
        </row>
        <row r="10">
          <cell r="A10" t="str">
            <v>Ельнинский</v>
          </cell>
          <cell r="B10">
            <v>27</v>
          </cell>
        </row>
        <row r="11">
          <cell r="A11" t="str">
            <v>Ершичский</v>
          </cell>
          <cell r="B11">
            <v>14</v>
          </cell>
        </row>
        <row r="12">
          <cell r="A12" t="str">
            <v>Кардымовский</v>
          </cell>
          <cell r="B12">
            <v>89</v>
          </cell>
        </row>
        <row r="13">
          <cell r="A13" t="str">
            <v>Краснинский</v>
          </cell>
          <cell r="B13">
            <v>93</v>
          </cell>
        </row>
        <row r="14">
          <cell r="A14" t="str">
            <v>Монастырщинский</v>
          </cell>
          <cell r="B14">
            <v>39</v>
          </cell>
        </row>
        <row r="15">
          <cell r="A15" t="str">
            <v>Новодугинский</v>
          </cell>
          <cell r="B15">
            <v>24</v>
          </cell>
        </row>
        <row r="16">
          <cell r="A16" t="str">
            <v>Починковский</v>
          </cell>
          <cell r="B16">
            <v>145</v>
          </cell>
        </row>
        <row r="17">
          <cell r="A17" t="str">
            <v>Рославльский</v>
          </cell>
          <cell r="B17">
            <v>339</v>
          </cell>
        </row>
        <row r="18">
          <cell r="A18" t="str">
            <v>Руднянский</v>
          </cell>
          <cell r="B18">
            <v>117</v>
          </cell>
        </row>
        <row r="19">
          <cell r="A19" t="str">
            <v>Сафоновский</v>
          </cell>
          <cell r="B19">
            <v>272</v>
          </cell>
        </row>
        <row r="20">
          <cell r="A20" t="str">
            <v>Смоленск</v>
          </cell>
          <cell r="B20">
            <v>401</v>
          </cell>
        </row>
        <row r="21">
          <cell r="A21" t="str">
            <v>Смоленский р-н</v>
          </cell>
          <cell r="B21">
            <v>85</v>
          </cell>
        </row>
        <row r="22">
          <cell r="A22" t="str">
            <v>Сычевский</v>
          </cell>
          <cell r="B22">
            <v>32</v>
          </cell>
        </row>
        <row r="23">
          <cell r="A23" t="str">
            <v>Темкинский</v>
          </cell>
          <cell r="B23">
            <v>13</v>
          </cell>
        </row>
        <row r="24">
          <cell r="A24" t="str">
            <v>Угранский</v>
          </cell>
          <cell r="B24">
            <v>22</v>
          </cell>
        </row>
        <row r="25">
          <cell r="A25" t="str">
            <v>Х.Жирковский</v>
          </cell>
          <cell r="B25">
            <v>5</v>
          </cell>
        </row>
        <row r="26">
          <cell r="A26" t="str">
            <v>Хиславичский</v>
          </cell>
          <cell r="B26">
            <v>34</v>
          </cell>
        </row>
        <row r="27">
          <cell r="A27" t="str">
            <v>Шумячский</v>
          </cell>
          <cell r="B27">
            <v>32</v>
          </cell>
        </row>
        <row r="28">
          <cell r="A28" t="str">
            <v>Ярцевский</v>
          </cell>
          <cell r="B28">
            <v>203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ЦУКС</v>
          </cell>
        </row>
        <row r="11">
          <cell r="B11" t="str">
            <v>CОДЧ</v>
          </cell>
        </row>
        <row r="12">
          <cell r="B12" t="str">
            <v>Service 03 Смоленск</v>
          </cell>
        </row>
        <row r="13">
          <cell r="B13" t="str">
            <v>Гагаринский ДДС-01</v>
          </cell>
        </row>
        <row r="14">
          <cell r="B14" t="str">
            <v>Гагаринский ЕДДС</v>
          </cell>
        </row>
        <row r="15">
          <cell r="B15" t="str">
            <v>ДДС-04</v>
          </cell>
        </row>
        <row r="16">
          <cell r="B16" t="str">
            <v>ЦУКС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ДДС-04</v>
          </cell>
        </row>
        <row r="36">
          <cell r="B36" t="str">
            <v>Духовщинский ДДС-01</v>
          </cell>
        </row>
        <row r="37">
          <cell r="B37" t="str">
            <v>Духовщинский ЕДДС</v>
          </cell>
        </row>
        <row r="38">
          <cell r="B38" t="str">
            <v>CОДЧ</v>
          </cell>
        </row>
        <row r="39">
          <cell r="B39" t="str">
            <v>Service 03 Смоленск</v>
          </cell>
        </row>
        <row r="40">
          <cell r="B40" t="str">
            <v>ДДС-04</v>
          </cell>
        </row>
        <row r="41">
          <cell r="B41" t="str">
            <v>Ельнинский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Ершичский ЕДДС</v>
          </cell>
        </row>
        <row r="45">
          <cell r="B45" t="str">
            <v>CОДЧ</v>
          </cell>
        </row>
        <row r="46">
          <cell r="B46" t="str">
            <v>Service 03 Смоленск</v>
          </cell>
        </row>
        <row r="47">
          <cell r="B47" t="str">
            <v>ДДС-04</v>
          </cell>
        </row>
        <row r="48">
          <cell r="B48" t="str">
            <v>Кардымовский ДДС-01</v>
          </cell>
        </row>
        <row r="49">
          <cell r="B49" t="str">
            <v>Кардымовский ЕДДС</v>
          </cell>
        </row>
        <row r="50">
          <cell r="B50" t="str">
            <v>CОДЧ</v>
          </cell>
        </row>
        <row r="51">
          <cell r="B51" t="str">
            <v>Service 03 Смоленск</v>
          </cell>
        </row>
        <row r="52">
          <cell r="B52" t="str">
            <v>ДДС-04</v>
          </cell>
        </row>
        <row r="53">
          <cell r="B53" t="str">
            <v>ЕДДС</v>
          </cell>
        </row>
        <row r="54">
          <cell r="B54" t="str">
            <v>Краснинский ЕДДС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Монастырщинский ДДС-01</v>
          </cell>
        </row>
        <row r="58">
          <cell r="B58" t="str">
            <v>Монастырщинский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ДДС-04</v>
          </cell>
        </row>
        <row r="62">
          <cell r="B62" t="str">
            <v>Новодугинский ДДС-01</v>
          </cell>
        </row>
        <row r="63">
          <cell r="B63" t="str">
            <v>Новодугинский ЕДДС</v>
          </cell>
        </row>
        <row r="64">
          <cell r="B64" t="str">
            <v>CОДЧ</v>
          </cell>
        </row>
        <row r="65">
          <cell r="B65" t="str">
            <v>Service 03 Смоленск</v>
          </cell>
        </row>
        <row r="66">
          <cell r="B66" t="str">
            <v>ДДС-04</v>
          </cell>
        </row>
        <row r="67">
          <cell r="B67" t="str">
            <v>Починковский ЕДДС</v>
          </cell>
        </row>
        <row r="68">
          <cell r="B68" t="str">
            <v>CОДЧ</v>
          </cell>
        </row>
        <row r="69">
          <cell r="B69" t="str">
            <v>Service 03 Смоленск</v>
          </cell>
        </row>
        <row r="70">
          <cell r="B70" t="str">
            <v>ДДС-04</v>
          </cell>
        </row>
        <row r="71">
          <cell r="B71" t="str">
            <v>Рославльский ДДС-01</v>
          </cell>
        </row>
        <row r="72">
          <cell r="B72" t="str">
            <v>Рославльский ЕДДС</v>
          </cell>
        </row>
        <row r="73">
          <cell r="B73" t="str">
            <v>CОДЧ</v>
          </cell>
        </row>
        <row r="74">
          <cell r="B74" t="str">
            <v>Service 03 Смоленск</v>
          </cell>
        </row>
        <row r="75">
          <cell r="B75" t="str">
            <v>ДДС-04</v>
          </cell>
        </row>
        <row r="76">
          <cell r="B76" t="str">
            <v>Руднянский ДДС-01</v>
          </cell>
        </row>
        <row r="77">
          <cell r="B77" t="str">
            <v>Руднянский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ДДС-04</v>
          </cell>
        </row>
        <row r="81">
          <cell r="B81" t="str">
            <v>ЕДДС</v>
          </cell>
        </row>
        <row r="82">
          <cell r="B82" t="str">
            <v>Сафоновский ДДС-01</v>
          </cell>
        </row>
        <row r="83">
          <cell r="B83" t="str">
            <v>Сафоновский ЕДДС</v>
          </cell>
        </row>
        <row r="84">
          <cell r="B84" t="str">
            <v>CОДЧ</v>
          </cell>
        </row>
        <row r="85">
          <cell r="B85" t="str">
            <v>Service 03 Смоленск</v>
          </cell>
        </row>
        <row r="86">
          <cell r="B86" t="str">
            <v>ДДС-01</v>
          </cell>
        </row>
        <row r="87">
          <cell r="B87" t="str">
            <v>ДДС-04</v>
          </cell>
        </row>
        <row r="88">
          <cell r="B88" t="str">
            <v>ЕДДС</v>
          </cell>
        </row>
        <row r="89">
          <cell r="B89" t="str">
            <v>ЦОВ Тверь</v>
          </cell>
        </row>
        <row r="90">
          <cell r="B90" t="str">
            <v>ЦУКС</v>
          </cell>
        </row>
        <row r="91">
          <cell r="B91" t="str">
            <v>CОДЧ</v>
          </cell>
        </row>
        <row r="92">
          <cell r="B92" t="str">
            <v>Service 03 Смоленск</v>
          </cell>
        </row>
        <row r="93">
          <cell r="B93" t="str">
            <v>ДДС-01</v>
          </cell>
        </row>
        <row r="94">
          <cell r="B94" t="str">
            <v>ДДС-04</v>
          </cell>
        </row>
        <row r="95">
          <cell r="B95" t="str">
            <v>Смоленский район ЕДДС</v>
          </cell>
        </row>
        <row r="96">
          <cell r="B96" t="str">
            <v>ЦУКС</v>
          </cell>
        </row>
        <row r="97">
          <cell r="B97" t="str">
            <v>CОДЧ</v>
          </cell>
        </row>
        <row r="98">
          <cell r="B98" t="str">
            <v>Service 03 Смоленск</v>
          </cell>
        </row>
        <row r="99">
          <cell r="B99" t="str">
            <v>ДДС-04</v>
          </cell>
        </row>
        <row r="100">
          <cell r="B100" t="str">
            <v>Сычевский ЕДДС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Темкинский ДДС-01</v>
          </cell>
        </row>
        <row r="104">
          <cell r="B104" t="str">
            <v>Темкинский ЕДДС</v>
          </cell>
        </row>
        <row r="105">
          <cell r="B105" t="str">
            <v>CОДЧ</v>
          </cell>
        </row>
        <row r="106">
          <cell r="B106" t="str">
            <v>Service 03 Смоленск</v>
          </cell>
        </row>
        <row r="107">
          <cell r="B107" t="str">
            <v>Угранский ЕДДС</v>
          </cell>
        </row>
        <row r="108">
          <cell r="B108" t="str">
            <v>CОДЧ</v>
          </cell>
        </row>
        <row r="109">
          <cell r="B109" t="str">
            <v>Service 03 Смоленск</v>
          </cell>
        </row>
        <row r="110">
          <cell r="B110" t="str">
            <v>Х.-Жирковский ЕДДС</v>
          </cell>
        </row>
        <row r="111">
          <cell r="B111" t="str">
            <v>CОДЧ</v>
          </cell>
        </row>
        <row r="112">
          <cell r="B112" t="str">
            <v>Service 03 Смоленск</v>
          </cell>
        </row>
        <row r="113">
          <cell r="B113" t="str">
            <v>Хиславичский ЕДДС</v>
          </cell>
        </row>
        <row r="114">
          <cell r="B114" t="str">
            <v>CОДЧ</v>
          </cell>
        </row>
        <row r="115">
          <cell r="B115" t="str">
            <v>Service 03 Смоленск</v>
          </cell>
        </row>
        <row r="116">
          <cell r="B116" t="str">
            <v>ДДС-04</v>
          </cell>
        </row>
        <row r="117">
          <cell r="B117" t="str">
            <v>Шумячский ЕДДС</v>
          </cell>
        </row>
        <row r="118">
          <cell r="B118" t="str">
            <v>CОДЧ</v>
          </cell>
        </row>
        <row r="119">
          <cell r="B119" t="str">
            <v>Service 03 Смоленск</v>
          </cell>
        </row>
        <row r="120">
          <cell r="B120" t="str">
            <v>ДДС-04</v>
          </cell>
        </row>
        <row r="121">
          <cell r="B121" t="str">
            <v>ЦУКС</v>
          </cell>
        </row>
        <row r="122">
          <cell r="B122" t="str">
            <v>Ярцевский ДДС-01</v>
          </cell>
        </row>
        <row r="123">
          <cell r="B123" t="str">
            <v>Ярцевский ЕДДС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554</v>
          </cell>
        </row>
        <row r="3">
          <cell r="B3" t="str">
            <v>Вяземский ЕДДС</v>
          </cell>
          <cell r="C3">
            <v>69</v>
          </cell>
        </row>
        <row r="4">
          <cell r="B4" t="str">
            <v>Гагаринский ЕДДС</v>
          </cell>
          <cell r="C4">
            <v>25</v>
          </cell>
        </row>
        <row r="5">
          <cell r="B5" t="str">
            <v>Глинковский ЕДДС</v>
          </cell>
          <cell r="C5">
            <v>341</v>
          </cell>
        </row>
        <row r="6">
          <cell r="B6" t="str">
            <v>Демидовский ЕДДС</v>
          </cell>
          <cell r="C6">
            <v>85</v>
          </cell>
        </row>
        <row r="7">
          <cell r="B7" t="str">
            <v>Дорогобужский ЕДДС</v>
          </cell>
          <cell r="C7">
            <v>67</v>
          </cell>
        </row>
        <row r="8">
          <cell r="B8" t="str">
            <v>Духовщинский ЕДДС</v>
          </cell>
          <cell r="C8">
            <v>35</v>
          </cell>
        </row>
        <row r="9">
          <cell r="B9" t="str">
            <v>ЕДДС</v>
          </cell>
          <cell r="C9">
            <v>27</v>
          </cell>
        </row>
        <row r="10">
          <cell r="B10" t="str">
            <v>Ельнинский ЕДДС</v>
          </cell>
          <cell r="C10">
            <v>528</v>
          </cell>
        </row>
        <row r="11">
          <cell r="B11" t="str">
            <v>Ершичский ЕДДС</v>
          </cell>
          <cell r="C11">
            <v>20</v>
          </cell>
        </row>
        <row r="12">
          <cell r="B12" t="str">
            <v>Кардымовский ЕДДС</v>
          </cell>
          <cell r="C12">
            <v>92</v>
          </cell>
        </row>
        <row r="13">
          <cell r="B13" t="str">
            <v>Краснинский ЕДДС</v>
          </cell>
          <cell r="C13">
            <v>302</v>
          </cell>
        </row>
        <row r="14">
          <cell r="B14" t="str">
            <v>Монастырщинский ЕДДС</v>
          </cell>
          <cell r="C14">
            <v>212</v>
          </cell>
        </row>
        <row r="15">
          <cell r="B15" t="str">
            <v>Новодугинский ЕДДС</v>
          </cell>
          <cell r="C15">
            <v>24</v>
          </cell>
        </row>
        <row r="16">
          <cell r="B16" t="str">
            <v>Починковский ЕДДС</v>
          </cell>
          <cell r="C16">
            <v>36</v>
          </cell>
        </row>
        <row r="17">
          <cell r="B17" t="str">
            <v>Рославльский ЕДДС</v>
          </cell>
          <cell r="C17">
            <v>22</v>
          </cell>
        </row>
        <row r="18">
          <cell r="B18" t="str">
            <v>Руднянский ЕДДС</v>
          </cell>
          <cell r="C18">
            <v>57</v>
          </cell>
        </row>
        <row r="19">
          <cell r="B19" t="str">
            <v>Сафоновский ЕДДС</v>
          </cell>
          <cell r="C19">
            <v>33</v>
          </cell>
        </row>
        <row r="20">
          <cell r="B20" t="str">
            <v>Смоленский район ЕДДС</v>
          </cell>
          <cell r="C20">
            <v>72</v>
          </cell>
        </row>
        <row r="21">
          <cell r="B21" t="str">
            <v>Сычевский ЕДДС</v>
          </cell>
          <cell r="C21">
            <v>73</v>
          </cell>
        </row>
        <row r="22">
          <cell r="B22" t="str">
            <v>Темкинский ЕДДС</v>
          </cell>
          <cell r="C22">
            <v>109</v>
          </cell>
        </row>
        <row r="23">
          <cell r="B23" t="str">
            <v>Угранский ЕДДС</v>
          </cell>
          <cell r="C23">
            <v>164</v>
          </cell>
        </row>
        <row r="24">
          <cell r="B24" t="str">
            <v>Х.-Жирковский ЕДДС</v>
          </cell>
          <cell r="C24">
            <v>157</v>
          </cell>
        </row>
        <row r="25">
          <cell r="B25" t="str">
            <v>Хиславичский ЕДДС</v>
          </cell>
          <cell r="C25">
            <v>656</v>
          </cell>
        </row>
        <row r="26">
          <cell r="B26" t="str">
            <v>Шумячский ЕДДС</v>
          </cell>
          <cell r="C26">
            <v>95</v>
          </cell>
        </row>
        <row r="27">
          <cell r="B27" t="str">
            <v>Ярцевский ЕДДС</v>
          </cell>
          <cell r="C27">
            <v>63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33</v>
          </cell>
        </row>
        <row r="4">
          <cell r="C4">
            <v>195</v>
          </cell>
        </row>
        <row r="5">
          <cell r="C5">
            <v>102</v>
          </cell>
        </row>
        <row r="6">
          <cell r="C6">
            <v>207</v>
          </cell>
        </row>
        <row r="7">
          <cell r="C7">
            <v>1373</v>
          </cell>
        </row>
        <row r="8">
          <cell r="C8">
            <v>40</v>
          </cell>
        </row>
        <row r="9">
          <cell r="C9">
            <v>140</v>
          </cell>
        </row>
        <row r="10">
          <cell r="C10">
            <v>752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36</v>
          </cell>
        </row>
        <row r="14">
          <cell r="C14">
            <v>12</v>
          </cell>
        </row>
        <row r="15">
          <cell r="C15">
            <v>72</v>
          </cell>
        </row>
        <row r="16">
          <cell r="C16">
            <v>327</v>
          </cell>
        </row>
        <row r="17">
          <cell r="C17">
            <v>19</v>
          </cell>
        </row>
        <row r="18">
          <cell r="C18">
            <v>33</v>
          </cell>
        </row>
        <row r="19">
          <cell r="C19">
            <v>237</v>
          </cell>
        </row>
        <row r="20">
          <cell r="C20">
            <v>22</v>
          </cell>
        </row>
        <row r="21">
          <cell r="C21">
            <v>61</v>
          </cell>
        </row>
        <row r="22">
          <cell r="C22">
            <v>322</v>
          </cell>
        </row>
        <row r="23">
          <cell r="C23">
            <v>10</v>
          </cell>
        </row>
        <row r="24">
          <cell r="C24">
            <v>48</v>
          </cell>
        </row>
        <row r="25">
          <cell r="C25">
            <v>206</v>
          </cell>
        </row>
        <row r="26">
          <cell r="C26">
            <v>15</v>
          </cell>
        </row>
        <row r="27">
          <cell r="C27">
            <v>50</v>
          </cell>
        </row>
        <row r="28">
          <cell r="C28">
            <v>162</v>
          </cell>
        </row>
        <row r="29">
          <cell r="C29">
            <v>2</v>
          </cell>
        </row>
        <row r="30">
          <cell r="C30">
            <v>16</v>
          </cell>
        </row>
        <row r="31">
          <cell r="C31">
            <v>80</v>
          </cell>
        </row>
        <row r="32">
          <cell r="C32">
            <v>11</v>
          </cell>
        </row>
        <row r="33">
          <cell r="C33">
            <v>70</v>
          </cell>
        </row>
        <row r="34">
          <cell r="C34">
            <v>190</v>
          </cell>
        </row>
        <row r="35">
          <cell r="C35">
            <v>11</v>
          </cell>
        </row>
        <row r="36">
          <cell r="C36">
            <v>40</v>
          </cell>
        </row>
        <row r="37">
          <cell r="C37">
            <v>169</v>
          </cell>
        </row>
        <row r="38">
          <cell r="C38">
            <v>4</v>
          </cell>
        </row>
        <row r="39">
          <cell r="C39">
            <v>38</v>
          </cell>
        </row>
        <row r="40">
          <cell r="C40">
            <v>118</v>
          </cell>
        </row>
        <row r="41">
          <cell r="C41">
            <v>20</v>
          </cell>
        </row>
        <row r="42">
          <cell r="C42">
            <v>27</v>
          </cell>
        </row>
        <row r="43">
          <cell r="C43">
            <v>176</v>
          </cell>
        </row>
        <row r="44">
          <cell r="C44">
            <v>31</v>
          </cell>
        </row>
        <row r="45">
          <cell r="C45">
            <v>135</v>
          </cell>
        </row>
        <row r="46">
          <cell r="C46">
            <v>482</v>
          </cell>
        </row>
        <row r="47">
          <cell r="C47">
            <v>71</v>
          </cell>
        </row>
        <row r="48">
          <cell r="C48">
            <v>177</v>
          </cell>
        </row>
        <row r="49">
          <cell r="C49">
            <v>1086</v>
          </cell>
        </row>
        <row r="50">
          <cell r="C50">
            <v>17</v>
          </cell>
        </row>
        <row r="51">
          <cell r="C51">
            <v>119</v>
          </cell>
        </row>
        <row r="52">
          <cell r="C52">
            <v>385</v>
          </cell>
        </row>
        <row r="53">
          <cell r="C53">
            <v>61</v>
          </cell>
        </row>
        <row r="54">
          <cell r="C54">
            <v>265</v>
          </cell>
        </row>
        <row r="55">
          <cell r="C55">
            <v>941</v>
          </cell>
        </row>
        <row r="56">
          <cell r="C56">
            <v>4300</v>
          </cell>
        </row>
        <row r="57">
          <cell r="C57">
            <v>730</v>
          </cell>
        </row>
        <row r="58">
          <cell r="C58">
            <v>21196</v>
          </cell>
        </row>
        <row r="59">
          <cell r="C59">
            <v>70</v>
          </cell>
        </row>
        <row r="60">
          <cell r="C60">
            <v>488</v>
          </cell>
        </row>
        <row r="61">
          <cell r="C61">
            <v>1448</v>
          </cell>
        </row>
        <row r="62">
          <cell r="C62">
            <v>8</v>
          </cell>
        </row>
        <row r="63">
          <cell r="C63">
            <v>32</v>
          </cell>
        </row>
        <row r="64">
          <cell r="C64">
            <v>152</v>
          </cell>
        </row>
        <row r="65">
          <cell r="C65">
            <v>2</v>
          </cell>
        </row>
        <row r="66">
          <cell r="C66">
            <v>31</v>
          </cell>
        </row>
        <row r="67">
          <cell r="C67">
            <v>101</v>
          </cell>
        </row>
        <row r="68">
          <cell r="C68">
            <v>5</v>
          </cell>
        </row>
        <row r="69">
          <cell r="C69">
            <v>44</v>
          </cell>
        </row>
        <row r="70">
          <cell r="C70">
            <v>192</v>
          </cell>
        </row>
        <row r="71">
          <cell r="C71">
            <v>4</v>
          </cell>
        </row>
        <row r="72">
          <cell r="C72">
            <v>9</v>
          </cell>
        </row>
        <row r="73">
          <cell r="C73">
            <v>139</v>
          </cell>
        </row>
        <row r="74">
          <cell r="C74">
            <v>5</v>
          </cell>
        </row>
        <row r="75">
          <cell r="C75">
            <v>39</v>
          </cell>
        </row>
        <row r="76">
          <cell r="C76">
            <v>118</v>
          </cell>
        </row>
        <row r="77">
          <cell r="C77">
            <v>3</v>
          </cell>
        </row>
        <row r="78">
          <cell r="C78">
            <v>20</v>
          </cell>
        </row>
        <row r="79">
          <cell r="C79">
            <v>118</v>
          </cell>
        </row>
        <row r="80">
          <cell r="C80">
            <v>84</v>
          </cell>
        </row>
        <row r="81">
          <cell r="C81">
            <v>205</v>
          </cell>
        </row>
        <row r="82">
          <cell r="C82">
            <v>1037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33</v>
          </cell>
        </row>
        <row r="3">
          <cell r="A3" t="str">
            <v>Вяземский</v>
          </cell>
          <cell r="B3">
            <v>354</v>
          </cell>
        </row>
        <row r="4">
          <cell r="A4" t="str">
            <v>Гагаринский</v>
          </cell>
          <cell r="B4">
            <v>200</v>
          </cell>
        </row>
        <row r="5">
          <cell r="A5" t="str">
            <v>Глинковский</v>
          </cell>
          <cell r="B5">
            <v>7</v>
          </cell>
        </row>
        <row r="6">
          <cell r="A6" t="str">
            <v>город Десногорск</v>
          </cell>
          <cell r="B6">
            <v>37</v>
          </cell>
        </row>
        <row r="7">
          <cell r="A7" t="str">
            <v>город Смоленск</v>
          </cell>
          <cell r="B7">
            <v>919</v>
          </cell>
        </row>
        <row r="8">
          <cell r="A8" t="str">
            <v>Демидовский</v>
          </cell>
          <cell r="B8">
            <v>95</v>
          </cell>
        </row>
        <row r="9">
          <cell r="A9" t="str">
            <v>Дорогобужский</v>
          </cell>
          <cell r="B9">
            <v>87</v>
          </cell>
        </row>
        <row r="10">
          <cell r="A10" t="str">
            <v>Духовщинский</v>
          </cell>
          <cell r="B10">
            <v>66</v>
          </cell>
        </row>
        <row r="11">
          <cell r="A11" t="str">
            <v>Ельнинский</v>
          </cell>
          <cell r="B11">
            <v>58</v>
          </cell>
        </row>
        <row r="12">
          <cell r="A12" t="str">
            <v>Ершичский</v>
          </cell>
          <cell r="B12">
            <v>16</v>
          </cell>
        </row>
        <row r="13">
          <cell r="A13" t="str">
            <v>Кардымовский</v>
          </cell>
          <cell r="B13">
            <v>104</v>
          </cell>
        </row>
        <row r="14">
          <cell r="A14" t="str">
            <v>Краснинский</v>
          </cell>
          <cell r="B14">
            <v>105</v>
          </cell>
        </row>
        <row r="15">
          <cell r="A15" t="str">
            <v>Монастырщинский</v>
          </cell>
          <cell r="B15">
            <v>45</v>
          </cell>
        </row>
        <row r="16">
          <cell r="A16" t="str">
            <v>Новодугинский</v>
          </cell>
          <cell r="B16">
            <v>34</v>
          </cell>
        </row>
        <row r="17">
          <cell r="A17" t="str">
            <v>Починковский</v>
          </cell>
          <cell r="B17">
            <v>178</v>
          </cell>
        </row>
        <row r="18">
          <cell r="A18" t="str">
            <v>Рославльский</v>
          </cell>
          <cell r="B18">
            <v>255</v>
          </cell>
        </row>
        <row r="19">
          <cell r="A19" t="str">
            <v>Руднянский</v>
          </cell>
          <cell r="B19">
            <v>163</v>
          </cell>
        </row>
        <row r="20">
          <cell r="A20" t="str">
            <v>Сафоновский</v>
          </cell>
          <cell r="B20">
            <v>309</v>
          </cell>
        </row>
        <row r="21">
          <cell r="A21" t="str">
            <v>Смоленск</v>
          </cell>
          <cell r="B21">
            <v>51</v>
          </cell>
        </row>
        <row r="22">
          <cell r="A22" t="str">
            <v>Смоленский</v>
          </cell>
          <cell r="B22">
            <v>787</v>
          </cell>
        </row>
        <row r="23">
          <cell r="A23" t="str">
            <v>Сычевский</v>
          </cell>
          <cell r="B23">
            <v>42</v>
          </cell>
        </row>
        <row r="24">
          <cell r="A24" t="str">
            <v>Темкинский</v>
          </cell>
          <cell r="B24">
            <v>32</v>
          </cell>
        </row>
        <row r="25">
          <cell r="A25" t="str">
            <v>Угранский</v>
          </cell>
          <cell r="B25">
            <v>46</v>
          </cell>
        </row>
        <row r="26">
          <cell r="A26" t="str">
            <v>Хиславичский</v>
          </cell>
          <cell r="B26">
            <v>27</v>
          </cell>
        </row>
        <row r="27">
          <cell r="A27" t="str">
            <v>Холм-Жирковский</v>
          </cell>
          <cell r="B27">
            <v>17</v>
          </cell>
        </row>
        <row r="28">
          <cell r="A28" t="str">
            <v>Шумячский</v>
          </cell>
          <cell r="B28">
            <v>29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ДДС-01</v>
          </cell>
        </row>
        <row r="5">
          <cell r="B5" t="str">
            <v>Велижский ЕДДС</v>
          </cell>
        </row>
        <row r="6">
          <cell r="B6" t="str">
            <v>CОДЧ</v>
          </cell>
        </row>
        <row r="7">
          <cell r="B7" t="str">
            <v>Service 03 Смоленск</v>
          </cell>
        </row>
        <row r="8">
          <cell r="B8" t="str">
            <v>Вяземский ДДС-01</v>
          </cell>
        </row>
        <row r="9">
          <cell r="B9" t="str">
            <v>Вяземский ЕДДС</v>
          </cell>
        </row>
        <row r="10">
          <cell r="B10" t="str">
            <v>ДДС-04</v>
          </cell>
        </row>
        <row r="11">
          <cell r="B11" t="str">
            <v>ЦОВ Тверь</v>
          </cell>
        </row>
        <row r="12">
          <cell r="B12" t="str">
            <v>ЦУКС</v>
          </cell>
        </row>
        <row r="13">
          <cell r="B13" t="str">
            <v>CОДЧ</v>
          </cell>
        </row>
        <row r="14">
          <cell r="B14" t="str">
            <v>Service 03 Смоленск</v>
          </cell>
        </row>
        <row r="15">
          <cell r="B15" t="str">
            <v>Гагаринский ДДС-01</v>
          </cell>
        </row>
        <row r="16">
          <cell r="B16" t="str">
            <v>Гагаринский ЕДДС</v>
          </cell>
        </row>
        <row r="17">
          <cell r="B17" t="str">
            <v>ДДС-04</v>
          </cell>
        </row>
        <row r="18">
          <cell r="B18" t="str">
            <v>CОДЧ</v>
          </cell>
        </row>
        <row r="19">
          <cell r="B19" t="str">
            <v>Service 03 Смоленск</v>
          </cell>
        </row>
        <row r="20">
          <cell r="B20" t="str">
            <v>Глинковский ЕДДС</v>
          </cell>
        </row>
        <row r="21">
          <cell r="B21" t="str">
            <v>CОДЧ</v>
          </cell>
        </row>
        <row r="22">
          <cell r="B22" t="str">
            <v>Service 03 Смоленск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ДДС-01</v>
          </cell>
        </row>
        <row r="29">
          <cell r="B29" t="str">
            <v>ДДС-04</v>
          </cell>
        </row>
        <row r="30">
          <cell r="B30" t="str">
            <v>ЕДДС</v>
          </cell>
        </row>
        <row r="31">
          <cell r="B31" t="str">
            <v>ЦОВ Тверь</v>
          </cell>
        </row>
        <row r="32">
          <cell r="B32" t="str">
            <v>ЦУКС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ДДС-04</v>
          </cell>
        </row>
        <row r="36">
          <cell r="B36" t="str">
            <v>Демидовский ДДС-01</v>
          </cell>
        </row>
        <row r="37">
          <cell r="B37" t="str">
            <v>Демидовский ЕДДС</v>
          </cell>
        </row>
        <row r="38">
          <cell r="B38" t="str">
            <v>CОДЧ</v>
          </cell>
        </row>
        <row r="39">
          <cell r="B39" t="str">
            <v>Service 03 Смоленск</v>
          </cell>
        </row>
        <row r="40">
          <cell r="B40" t="str">
            <v>ДДС-04</v>
          </cell>
        </row>
        <row r="41">
          <cell r="B41" t="str">
            <v>Дорогобужский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ДДС-04</v>
          </cell>
        </row>
        <row r="45">
          <cell r="B45" t="str">
            <v>Духовщинский ДДС-01</v>
          </cell>
        </row>
        <row r="46">
          <cell r="B46" t="str">
            <v>Духовщинский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Ельнинский ДДС-01</v>
          </cell>
        </row>
        <row r="51">
          <cell r="B51" t="str">
            <v>Ельнинский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Ершичский ЕДДС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Кардымовский ДДС-01</v>
          </cell>
        </row>
        <row r="58">
          <cell r="B58" t="str">
            <v>Кардымовский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ДДС-01</v>
          </cell>
        </row>
        <row r="62">
          <cell r="B62" t="str">
            <v>ДДС-04</v>
          </cell>
        </row>
        <row r="63">
          <cell r="B63" t="str">
            <v>Краснинский ДДС-01</v>
          </cell>
        </row>
        <row r="64">
          <cell r="B64" t="str">
            <v>Краснинский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Монастырщинский ЕДДС</v>
          </cell>
        </row>
        <row r="68">
          <cell r="B68" t="str">
            <v>CОДЧ</v>
          </cell>
        </row>
        <row r="69">
          <cell r="B69" t="str">
            <v>Service 03 Смоленск</v>
          </cell>
        </row>
        <row r="70">
          <cell r="B70" t="str">
            <v>Новодугинский ЕДДС</v>
          </cell>
        </row>
        <row r="71">
          <cell r="B71" t="str">
            <v>CОДЧ</v>
          </cell>
        </row>
        <row r="72">
          <cell r="B72" t="str">
            <v>Service 03 Смоленск</v>
          </cell>
        </row>
        <row r="73">
          <cell r="B73" t="str">
            <v>ДДС-04</v>
          </cell>
        </row>
        <row r="74">
          <cell r="B74" t="str">
            <v>Починковский ДДС-01</v>
          </cell>
        </row>
        <row r="75">
          <cell r="B75" t="str">
            <v>Починковский ЕДДС</v>
          </cell>
        </row>
        <row r="76">
          <cell r="B76" t="str">
            <v>ЦУКС</v>
          </cell>
        </row>
        <row r="77">
          <cell r="B77" t="str">
            <v>CОДЧ</v>
          </cell>
        </row>
        <row r="78">
          <cell r="B78" t="str">
            <v>Service 03 Смоленск</v>
          </cell>
        </row>
        <row r="79">
          <cell r="B79" t="str">
            <v>ДДС-04</v>
          </cell>
        </row>
        <row r="80">
          <cell r="B80" t="str">
            <v>Рославльский ДДС-01</v>
          </cell>
        </row>
        <row r="81">
          <cell r="B81" t="str">
            <v>Рославльский ЕДДС</v>
          </cell>
        </row>
        <row r="82">
          <cell r="B82" t="str">
            <v>CОДЧ</v>
          </cell>
        </row>
        <row r="83">
          <cell r="B83" t="str">
            <v>Service 03 Смоленск</v>
          </cell>
        </row>
        <row r="84">
          <cell r="B84" t="str">
            <v>ДДС-04</v>
          </cell>
        </row>
        <row r="85">
          <cell r="B85" t="str">
            <v>Руднянский ДДС-01</v>
          </cell>
        </row>
        <row r="86">
          <cell r="B86" t="str">
            <v>Руднянский ЕДДС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ДДС-04</v>
          </cell>
        </row>
        <row r="90">
          <cell r="B90" t="str">
            <v>Сафоновский ДДС-01</v>
          </cell>
        </row>
        <row r="91">
          <cell r="B91" t="str">
            <v>Сафоновский ЕДДС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Антитеррор</v>
          </cell>
        </row>
        <row r="95">
          <cell r="B95" t="str">
            <v>ДДС-01</v>
          </cell>
        </row>
        <row r="96">
          <cell r="B96" t="str">
            <v>ДДС-04</v>
          </cell>
        </row>
        <row r="97">
          <cell r="B97" t="str">
            <v>ЕДДС</v>
          </cell>
        </row>
        <row r="98">
          <cell r="B98" t="str">
            <v>ЦОВ Тверь</v>
          </cell>
        </row>
        <row r="99">
          <cell r="B99" t="str">
            <v>ЦОВ ТЕСТ Мос обл</v>
          </cell>
        </row>
        <row r="100">
          <cell r="B100" t="str">
            <v>Ярцевский ДДС-01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ДДС-01</v>
          </cell>
        </row>
        <row r="104">
          <cell r="B104" t="str">
            <v>ДДС-04</v>
          </cell>
        </row>
        <row r="105">
          <cell r="B105" t="str">
            <v>Смоленский район ЕДДС</v>
          </cell>
        </row>
        <row r="106">
          <cell r="B106" t="str">
            <v>ЦУКС</v>
          </cell>
        </row>
        <row r="107">
          <cell r="B107" t="str">
            <v>CОДЧ</v>
          </cell>
        </row>
        <row r="108">
          <cell r="B108" t="str">
            <v>Service 03 Смоленск</v>
          </cell>
        </row>
        <row r="109">
          <cell r="B109" t="str">
            <v>ДДС-04</v>
          </cell>
        </row>
        <row r="110">
          <cell r="B110" t="str">
            <v>Сычевский ДДС-01</v>
          </cell>
        </row>
        <row r="111">
          <cell r="B111" t="str">
            <v>Сычевский ЕДДС</v>
          </cell>
        </row>
        <row r="112">
          <cell r="B112" t="str">
            <v>CОДЧ</v>
          </cell>
        </row>
        <row r="113">
          <cell r="B113" t="str">
            <v>Service 03 Смоленск</v>
          </cell>
        </row>
        <row r="114">
          <cell r="B114" t="str">
            <v>Темкинский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Угранский ЕДДС</v>
          </cell>
        </row>
        <row r="118">
          <cell r="B118" t="str">
            <v>CОДЧ</v>
          </cell>
        </row>
        <row r="119">
          <cell r="B119" t="str">
            <v>Service 03 Смоленск</v>
          </cell>
        </row>
        <row r="120">
          <cell r="B120" t="str">
            <v>Хиславичский ДДС-01</v>
          </cell>
        </row>
        <row r="121">
          <cell r="B121" t="str">
            <v>Хиславичский ЕДДС</v>
          </cell>
        </row>
        <row r="122">
          <cell r="B122" t="str">
            <v>CОДЧ</v>
          </cell>
        </row>
        <row r="123">
          <cell r="B123" t="str">
            <v>Service 03 Смоленск</v>
          </cell>
        </row>
        <row r="124">
          <cell r="B124" t="str">
            <v>ДДС-04</v>
          </cell>
        </row>
        <row r="125">
          <cell r="B125" t="str">
            <v>Х.-Жирковский ЕДДС</v>
          </cell>
        </row>
        <row r="126">
          <cell r="B126" t="str">
            <v>CОДЧ</v>
          </cell>
        </row>
        <row r="127">
          <cell r="B127" t="str">
            <v>Service 03 Смоленск</v>
          </cell>
        </row>
        <row r="128">
          <cell r="B128" t="str">
            <v>ДДС-04</v>
          </cell>
        </row>
        <row r="129">
          <cell r="B129" t="str">
            <v>Шумячский ЕДДС</v>
          </cell>
        </row>
        <row r="130">
          <cell r="B130" t="str">
            <v>CОДЧ</v>
          </cell>
        </row>
        <row r="131">
          <cell r="B131" t="str">
            <v>Service 03 Смоленск</v>
          </cell>
        </row>
        <row r="132">
          <cell r="B132" t="str">
            <v>ДДС-04</v>
          </cell>
        </row>
        <row r="133">
          <cell r="B133" t="str">
            <v>Ярцевский ДДС-01</v>
          </cell>
        </row>
        <row r="134">
          <cell r="B134" t="str">
            <v>Ярцевский ЕДДС</v>
          </cell>
        </row>
        <row r="135">
          <cell r="B135">
            <v>187</v>
          </cell>
        </row>
        <row r="136">
          <cell r="B136">
            <v>187</v>
          </cell>
        </row>
        <row r="137">
          <cell r="B137">
            <v>187</v>
          </cell>
        </row>
        <row r="138">
          <cell r="B138">
            <v>187</v>
          </cell>
        </row>
        <row r="139">
          <cell r="B139">
            <v>1369</v>
          </cell>
        </row>
        <row r="140">
          <cell r="B140">
            <v>1369</v>
          </cell>
        </row>
        <row r="141">
          <cell r="B141">
            <v>1369</v>
          </cell>
        </row>
        <row r="142">
          <cell r="B142">
            <v>1369</v>
          </cell>
        </row>
        <row r="143">
          <cell r="B143">
            <v>1369</v>
          </cell>
        </row>
        <row r="144">
          <cell r="B144">
            <v>1369</v>
          </cell>
        </row>
        <row r="145">
          <cell r="B145">
            <v>1369</v>
          </cell>
        </row>
        <row r="146">
          <cell r="B146">
            <v>789</v>
          </cell>
        </row>
        <row r="147">
          <cell r="B147">
            <v>789</v>
          </cell>
        </row>
        <row r="148">
          <cell r="B148">
            <v>789</v>
          </cell>
        </row>
        <row r="149">
          <cell r="B149">
            <v>789</v>
          </cell>
        </row>
        <row r="150">
          <cell r="B150">
            <v>789</v>
          </cell>
        </row>
        <row r="151">
          <cell r="B151">
            <v>28</v>
          </cell>
        </row>
        <row r="152">
          <cell r="B152">
            <v>28</v>
          </cell>
        </row>
        <row r="153">
          <cell r="B153">
            <v>28</v>
          </cell>
        </row>
        <row r="154">
          <cell r="B154">
            <v>212</v>
          </cell>
        </row>
        <row r="155">
          <cell r="B155">
            <v>212</v>
          </cell>
        </row>
        <row r="156">
          <cell r="B156">
            <v>212</v>
          </cell>
        </row>
        <row r="157">
          <cell r="B157">
            <v>212</v>
          </cell>
        </row>
        <row r="158">
          <cell r="B158">
            <v>212</v>
          </cell>
        </row>
        <row r="159">
          <cell r="B159">
            <v>6655</v>
          </cell>
        </row>
        <row r="160">
          <cell r="B160">
            <v>6655</v>
          </cell>
        </row>
        <row r="161">
          <cell r="B161">
            <v>6655</v>
          </cell>
        </row>
        <row r="162">
          <cell r="B162">
            <v>6655</v>
          </cell>
        </row>
        <row r="163">
          <cell r="B163">
            <v>6655</v>
          </cell>
        </row>
        <row r="164">
          <cell r="B164">
            <v>6655</v>
          </cell>
        </row>
        <row r="165">
          <cell r="B165">
            <v>6655</v>
          </cell>
        </row>
        <row r="166">
          <cell r="B166">
            <v>276</v>
          </cell>
        </row>
        <row r="167">
          <cell r="B167">
            <v>276</v>
          </cell>
        </row>
        <row r="168">
          <cell r="B168">
            <v>276</v>
          </cell>
        </row>
        <row r="169">
          <cell r="B169">
            <v>276</v>
          </cell>
        </row>
        <row r="170">
          <cell r="B170">
            <v>276</v>
          </cell>
        </row>
        <row r="171">
          <cell r="B171">
            <v>295</v>
          </cell>
        </row>
        <row r="172">
          <cell r="B172">
            <v>295</v>
          </cell>
        </row>
        <row r="173">
          <cell r="B173">
            <v>295</v>
          </cell>
        </row>
        <row r="174">
          <cell r="B174">
            <v>295</v>
          </cell>
        </row>
        <row r="175">
          <cell r="B175">
            <v>168</v>
          </cell>
        </row>
        <row r="176">
          <cell r="B176">
            <v>168</v>
          </cell>
        </row>
        <row r="177">
          <cell r="B177">
            <v>168</v>
          </cell>
        </row>
        <row r="178">
          <cell r="B178">
            <v>168</v>
          </cell>
        </row>
        <row r="179">
          <cell r="B179">
            <v>168</v>
          </cell>
        </row>
        <row r="180">
          <cell r="B180">
            <v>123</v>
          </cell>
        </row>
        <row r="181">
          <cell r="B181">
            <v>123</v>
          </cell>
        </row>
        <row r="182">
          <cell r="B182">
            <v>123</v>
          </cell>
        </row>
        <row r="183">
          <cell r="B183">
            <v>123</v>
          </cell>
        </row>
        <row r="184">
          <cell r="B184">
            <v>123</v>
          </cell>
        </row>
        <row r="185">
          <cell r="B185">
            <v>70</v>
          </cell>
        </row>
        <row r="186">
          <cell r="B186">
            <v>70</v>
          </cell>
        </row>
        <row r="187">
          <cell r="B187">
            <v>70</v>
          </cell>
        </row>
        <row r="188">
          <cell r="B188">
            <v>153</v>
          </cell>
        </row>
        <row r="189">
          <cell r="B189">
            <v>153</v>
          </cell>
        </row>
        <row r="190">
          <cell r="B190">
            <v>153</v>
          </cell>
        </row>
        <row r="191">
          <cell r="B191">
            <v>153</v>
          </cell>
        </row>
        <row r="192">
          <cell r="B192">
            <v>179</v>
          </cell>
        </row>
        <row r="193">
          <cell r="B193">
            <v>179</v>
          </cell>
        </row>
        <row r="194">
          <cell r="B194">
            <v>179</v>
          </cell>
        </row>
        <row r="195">
          <cell r="B195">
            <v>179</v>
          </cell>
        </row>
        <row r="196">
          <cell r="B196">
            <v>179</v>
          </cell>
        </row>
        <row r="197">
          <cell r="B197">
            <v>179</v>
          </cell>
        </row>
        <row r="198">
          <cell r="B198">
            <v>89</v>
          </cell>
        </row>
        <row r="199">
          <cell r="B199">
            <v>89</v>
          </cell>
        </row>
        <row r="200">
          <cell r="B200">
            <v>89</v>
          </cell>
        </row>
        <row r="201">
          <cell r="B201">
            <v>183</v>
          </cell>
        </row>
        <row r="202">
          <cell r="B202">
            <v>183</v>
          </cell>
        </row>
        <row r="203">
          <cell r="B203">
            <v>183</v>
          </cell>
        </row>
        <row r="204">
          <cell r="B204">
            <v>399</v>
          </cell>
        </row>
        <row r="205">
          <cell r="B205">
            <v>399</v>
          </cell>
        </row>
        <row r="206">
          <cell r="B206">
            <v>399</v>
          </cell>
        </row>
        <row r="207">
          <cell r="B207">
            <v>399</v>
          </cell>
        </row>
        <row r="208">
          <cell r="B208">
            <v>399</v>
          </cell>
        </row>
        <row r="209">
          <cell r="B209">
            <v>399</v>
          </cell>
        </row>
        <row r="210">
          <cell r="B210">
            <v>1054</v>
          </cell>
        </row>
        <row r="211">
          <cell r="B211">
            <v>1054</v>
          </cell>
        </row>
        <row r="212">
          <cell r="B212">
            <v>1054</v>
          </cell>
        </row>
        <row r="213">
          <cell r="B213">
            <v>1054</v>
          </cell>
        </row>
        <row r="214">
          <cell r="B214">
            <v>1054</v>
          </cell>
        </row>
        <row r="215">
          <cell r="B215">
            <v>296</v>
          </cell>
        </row>
        <row r="216">
          <cell r="B216">
            <v>296</v>
          </cell>
        </row>
        <row r="217">
          <cell r="B217">
            <v>296</v>
          </cell>
        </row>
        <row r="218">
          <cell r="B218">
            <v>296</v>
          </cell>
        </row>
        <row r="219">
          <cell r="B219">
            <v>296</v>
          </cell>
        </row>
        <row r="220">
          <cell r="B220">
            <v>839</v>
          </cell>
        </row>
        <row r="221">
          <cell r="B221">
            <v>839</v>
          </cell>
        </row>
        <row r="222">
          <cell r="B222">
            <v>839</v>
          </cell>
        </row>
        <row r="223">
          <cell r="B223">
            <v>839</v>
          </cell>
        </row>
        <row r="224">
          <cell r="B224">
            <v>839</v>
          </cell>
        </row>
        <row r="225">
          <cell r="B225">
            <v>666</v>
          </cell>
        </row>
        <row r="226">
          <cell r="B226">
            <v>666</v>
          </cell>
        </row>
        <row r="227">
          <cell r="B227">
            <v>666</v>
          </cell>
        </row>
        <row r="228">
          <cell r="B228">
            <v>666</v>
          </cell>
        </row>
        <row r="229">
          <cell r="B229">
            <v>666</v>
          </cell>
        </row>
        <row r="230">
          <cell r="B230">
            <v>666</v>
          </cell>
        </row>
        <row r="231">
          <cell r="B231">
            <v>666</v>
          </cell>
        </row>
        <row r="232">
          <cell r="B232">
            <v>666</v>
          </cell>
        </row>
        <row r="233">
          <cell r="B233">
            <v>666</v>
          </cell>
        </row>
        <row r="234">
          <cell r="B234">
            <v>1121</v>
          </cell>
        </row>
        <row r="235">
          <cell r="B235">
            <v>1121</v>
          </cell>
        </row>
        <row r="236">
          <cell r="B236">
            <v>1121</v>
          </cell>
        </row>
        <row r="237">
          <cell r="B237">
            <v>1121</v>
          </cell>
        </row>
        <row r="238">
          <cell r="B238">
            <v>1121</v>
          </cell>
        </row>
        <row r="239">
          <cell r="B239">
            <v>1121</v>
          </cell>
        </row>
        <row r="240">
          <cell r="B240">
            <v>152</v>
          </cell>
        </row>
        <row r="241">
          <cell r="B241">
            <v>152</v>
          </cell>
        </row>
        <row r="242">
          <cell r="B242">
            <v>152</v>
          </cell>
        </row>
        <row r="243">
          <cell r="B243">
            <v>152</v>
          </cell>
        </row>
        <row r="244">
          <cell r="B244">
            <v>152</v>
          </cell>
        </row>
        <row r="245">
          <cell r="B245">
            <v>82</v>
          </cell>
        </row>
        <row r="246">
          <cell r="B246">
            <v>82</v>
          </cell>
        </row>
        <row r="247">
          <cell r="B247">
            <v>82</v>
          </cell>
        </row>
        <row r="248">
          <cell r="B248">
            <v>183</v>
          </cell>
        </row>
        <row r="249">
          <cell r="B249">
            <v>183</v>
          </cell>
        </row>
        <row r="250">
          <cell r="B250">
            <v>183</v>
          </cell>
        </row>
        <row r="251">
          <cell r="B251">
            <v>104</v>
          </cell>
        </row>
        <row r="252">
          <cell r="B252">
            <v>104</v>
          </cell>
        </row>
        <row r="253">
          <cell r="B253">
            <v>104</v>
          </cell>
        </row>
        <row r="254">
          <cell r="B254">
            <v>104</v>
          </cell>
        </row>
        <row r="255">
          <cell r="B255">
            <v>179</v>
          </cell>
        </row>
        <row r="256">
          <cell r="B256">
            <v>179</v>
          </cell>
        </row>
        <row r="257">
          <cell r="B257">
            <v>179</v>
          </cell>
        </row>
        <row r="258">
          <cell r="B258">
            <v>179</v>
          </cell>
        </row>
        <row r="259">
          <cell r="B259">
            <v>118</v>
          </cell>
        </row>
        <row r="260">
          <cell r="B260">
            <v>118</v>
          </cell>
        </row>
        <row r="261">
          <cell r="B261">
            <v>118</v>
          </cell>
        </row>
        <row r="262">
          <cell r="B262">
            <v>118</v>
          </cell>
        </row>
        <row r="263">
          <cell r="B263">
            <v>927</v>
          </cell>
        </row>
        <row r="264">
          <cell r="B264">
            <v>927</v>
          </cell>
        </row>
        <row r="265">
          <cell r="B265">
            <v>927</v>
          </cell>
        </row>
        <row r="266">
          <cell r="B266">
            <v>927</v>
          </cell>
        </row>
        <row r="267">
          <cell r="B267">
            <v>927</v>
          </cell>
        </row>
        <row r="268">
          <cell r="B268">
            <v>26</v>
          </cell>
        </row>
        <row r="269">
          <cell r="B269">
            <v>146</v>
          </cell>
        </row>
        <row r="270">
          <cell r="B270">
            <v>3</v>
          </cell>
        </row>
        <row r="271">
          <cell r="B271">
            <v>12</v>
          </cell>
        </row>
        <row r="272">
          <cell r="B272">
            <v>444</v>
          </cell>
        </row>
        <row r="273">
          <cell r="B273">
            <v>856</v>
          </cell>
        </row>
        <row r="274">
          <cell r="B274">
            <v>5</v>
          </cell>
        </row>
        <row r="275">
          <cell r="B275">
            <v>53</v>
          </cell>
        </row>
        <row r="276">
          <cell r="B276">
            <v>9</v>
          </cell>
        </row>
        <row r="277">
          <cell r="B277">
            <v>1</v>
          </cell>
        </row>
        <row r="278">
          <cell r="B278">
            <v>1</v>
          </cell>
        </row>
        <row r="279">
          <cell r="B279">
            <v>266</v>
          </cell>
        </row>
        <row r="280">
          <cell r="B280">
            <v>434</v>
          </cell>
        </row>
        <row r="281">
          <cell r="B281">
            <v>8</v>
          </cell>
        </row>
        <row r="282">
          <cell r="B282">
            <v>69</v>
          </cell>
        </row>
        <row r="283">
          <cell r="B283">
            <v>12</v>
          </cell>
        </row>
        <row r="284">
          <cell r="B284">
            <v>6</v>
          </cell>
        </row>
        <row r="285">
          <cell r="B285">
            <v>20</v>
          </cell>
        </row>
        <row r="286">
          <cell r="B286">
            <v>2</v>
          </cell>
        </row>
        <row r="287">
          <cell r="B287">
            <v>62</v>
          </cell>
        </row>
        <row r="288">
          <cell r="B288">
            <v>1</v>
          </cell>
        </row>
        <row r="289">
          <cell r="B289">
            <v>130</v>
          </cell>
        </row>
        <row r="290">
          <cell r="B290">
            <v>2</v>
          </cell>
        </row>
        <row r="291">
          <cell r="B291">
            <v>17</v>
          </cell>
        </row>
        <row r="292">
          <cell r="B292">
            <v>3069</v>
          </cell>
        </row>
        <row r="293">
          <cell r="B293">
            <v>3142</v>
          </cell>
        </row>
        <row r="294">
          <cell r="B294">
            <v>149</v>
          </cell>
        </row>
        <row r="295">
          <cell r="B295">
            <v>39</v>
          </cell>
        </row>
        <row r="296">
          <cell r="B296">
            <v>248</v>
          </cell>
        </row>
        <row r="297">
          <cell r="B297">
            <v>1</v>
          </cell>
        </row>
        <row r="298">
          <cell r="B298">
            <v>7</v>
          </cell>
        </row>
        <row r="299">
          <cell r="B299">
            <v>27</v>
          </cell>
        </row>
        <row r="300">
          <cell r="B300">
            <v>232</v>
          </cell>
        </row>
        <row r="301">
          <cell r="B301">
            <v>3</v>
          </cell>
        </row>
        <row r="302">
          <cell r="B302">
            <v>1</v>
          </cell>
        </row>
        <row r="303">
          <cell r="B303">
            <v>13</v>
          </cell>
        </row>
        <row r="304">
          <cell r="B304">
            <v>81</v>
          </cell>
        </row>
        <row r="305">
          <cell r="B305">
            <v>183</v>
          </cell>
        </row>
        <row r="306">
          <cell r="B306">
            <v>7</v>
          </cell>
        </row>
        <row r="307">
          <cell r="B307">
            <v>24</v>
          </cell>
        </row>
        <row r="308">
          <cell r="B308">
            <v>29</v>
          </cell>
        </row>
        <row r="309">
          <cell r="B309">
            <v>129</v>
          </cell>
        </row>
        <row r="310">
          <cell r="B310">
            <v>1</v>
          </cell>
        </row>
        <row r="311">
          <cell r="B311">
            <v>4</v>
          </cell>
        </row>
        <row r="312">
          <cell r="B312">
            <v>5</v>
          </cell>
        </row>
        <row r="313">
          <cell r="B313">
            <v>33</v>
          </cell>
        </row>
        <row r="314">
          <cell r="B314">
            <v>71</v>
          </cell>
        </row>
        <row r="315">
          <cell r="B315">
            <v>2</v>
          </cell>
        </row>
        <row r="316">
          <cell r="B316">
            <v>1</v>
          </cell>
        </row>
        <row r="317">
          <cell r="B317">
            <v>16</v>
          </cell>
        </row>
        <row r="318">
          <cell r="B318">
            <v>15</v>
          </cell>
        </row>
        <row r="319">
          <cell r="B319">
            <v>46</v>
          </cell>
        </row>
        <row r="320">
          <cell r="B320">
            <v>9</v>
          </cell>
        </row>
        <row r="321">
          <cell r="B321">
            <v>52</v>
          </cell>
        </row>
        <row r="322">
          <cell r="B322">
            <v>82</v>
          </cell>
        </row>
        <row r="323">
          <cell r="B323">
            <v>1</v>
          </cell>
        </row>
        <row r="324">
          <cell r="B324">
            <v>18</v>
          </cell>
        </row>
        <row r="325">
          <cell r="B325">
            <v>22</v>
          </cell>
        </row>
        <row r="326">
          <cell r="B326">
            <v>106</v>
          </cell>
        </row>
        <row r="327">
          <cell r="B327">
            <v>1</v>
          </cell>
        </row>
        <row r="328">
          <cell r="B328">
            <v>1</v>
          </cell>
        </row>
        <row r="329">
          <cell r="B329">
            <v>2</v>
          </cell>
        </row>
        <row r="330">
          <cell r="B330">
            <v>47</v>
          </cell>
        </row>
        <row r="331">
          <cell r="B331">
            <v>15</v>
          </cell>
        </row>
        <row r="332">
          <cell r="B332">
            <v>67</v>
          </cell>
        </row>
        <row r="333">
          <cell r="B333">
            <v>7</v>
          </cell>
        </row>
        <row r="334">
          <cell r="B334">
            <v>37</v>
          </cell>
        </row>
        <row r="335">
          <cell r="B335">
            <v>135</v>
          </cell>
        </row>
        <row r="336">
          <cell r="B336">
            <v>11</v>
          </cell>
        </row>
        <row r="337">
          <cell r="B337">
            <v>112</v>
          </cell>
        </row>
        <row r="338">
          <cell r="B338">
            <v>229</v>
          </cell>
        </row>
        <row r="339">
          <cell r="B339">
            <v>5</v>
          </cell>
        </row>
        <row r="340">
          <cell r="B340">
            <v>4</v>
          </cell>
        </row>
        <row r="341">
          <cell r="B341">
            <v>48</v>
          </cell>
        </row>
        <row r="342">
          <cell r="B342">
            <v>1</v>
          </cell>
        </row>
        <row r="343">
          <cell r="B343">
            <v>394</v>
          </cell>
        </row>
        <row r="344">
          <cell r="B344">
            <v>606</v>
          </cell>
        </row>
        <row r="345">
          <cell r="B345">
            <v>9</v>
          </cell>
        </row>
        <row r="346">
          <cell r="B346">
            <v>13</v>
          </cell>
        </row>
        <row r="347">
          <cell r="B347">
            <v>32</v>
          </cell>
        </row>
        <row r="348">
          <cell r="B348">
            <v>58</v>
          </cell>
        </row>
        <row r="349">
          <cell r="B349">
            <v>208</v>
          </cell>
        </row>
        <row r="350">
          <cell r="B350">
            <v>6</v>
          </cell>
        </row>
        <row r="351">
          <cell r="B351">
            <v>2</v>
          </cell>
        </row>
        <row r="352">
          <cell r="B352">
            <v>22</v>
          </cell>
        </row>
        <row r="353">
          <cell r="B353">
            <v>294</v>
          </cell>
        </row>
        <row r="354">
          <cell r="B354">
            <v>426</v>
          </cell>
        </row>
        <row r="355">
          <cell r="B355">
            <v>10</v>
          </cell>
        </row>
        <row r="356">
          <cell r="B356">
            <v>5</v>
          </cell>
        </row>
        <row r="357">
          <cell r="B357">
            <v>104</v>
          </cell>
        </row>
        <row r="358">
          <cell r="B358">
            <v>253</v>
          </cell>
        </row>
        <row r="359">
          <cell r="B359">
            <v>341</v>
          </cell>
        </row>
        <row r="360">
          <cell r="B360">
            <v>2</v>
          </cell>
        </row>
        <row r="361">
          <cell r="B361">
            <v>28</v>
          </cell>
        </row>
        <row r="362">
          <cell r="B362">
            <v>4</v>
          </cell>
        </row>
        <row r="363">
          <cell r="B363">
            <v>34</v>
          </cell>
        </row>
        <row r="364">
          <cell r="B364">
            <v>2</v>
          </cell>
        </row>
        <row r="365">
          <cell r="B365">
            <v>1</v>
          </cell>
        </row>
        <row r="366">
          <cell r="B366">
            <v>1</v>
          </cell>
        </row>
        <row r="367">
          <cell r="B367">
            <v>324</v>
          </cell>
        </row>
        <row r="368">
          <cell r="B368">
            <v>682</v>
          </cell>
        </row>
        <row r="369">
          <cell r="B369">
            <v>21</v>
          </cell>
        </row>
        <row r="370">
          <cell r="B370">
            <v>21</v>
          </cell>
        </row>
        <row r="371">
          <cell r="B371">
            <v>72</v>
          </cell>
        </row>
        <row r="372">
          <cell r="B372">
            <v>1</v>
          </cell>
        </row>
        <row r="373">
          <cell r="B373">
            <v>30</v>
          </cell>
        </row>
        <row r="374">
          <cell r="B374">
            <v>113</v>
          </cell>
        </row>
        <row r="375">
          <cell r="B375">
            <v>3</v>
          </cell>
        </row>
        <row r="376">
          <cell r="B376">
            <v>1</v>
          </cell>
        </row>
        <row r="377">
          <cell r="B377">
            <v>5</v>
          </cell>
        </row>
        <row r="378">
          <cell r="B378">
            <v>14</v>
          </cell>
        </row>
        <row r="379">
          <cell r="B379">
            <v>58</v>
          </cell>
        </row>
        <row r="380">
          <cell r="B380">
            <v>10</v>
          </cell>
        </row>
        <row r="381">
          <cell r="B381">
            <v>34</v>
          </cell>
        </row>
        <row r="382">
          <cell r="B382">
            <v>128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2910</v>
          </cell>
        </row>
        <row r="3">
          <cell r="B3" t="str">
            <v>Вяземский ЕДДС</v>
          </cell>
          <cell r="C3">
            <v>175</v>
          </cell>
        </row>
        <row r="4">
          <cell r="B4" t="str">
            <v>Гагаринский ЕДДС</v>
          </cell>
          <cell r="C4">
            <v>87</v>
          </cell>
        </row>
        <row r="5">
          <cell r="B5" t="str">
            <v>Глинковский ЕДДС</v>
          </cell>
          <cell r="C5">
            <v>28</v>
          </cell>
        </row>
        <row r="6">
          <cell r="B6" t="str">
            <v>Демидовский ЕДДС</v>
          </cell>
          <cell r="C6">
            <v>150</v>
          </cell>
        </row>
        <row r="7">
          <cell r="B7" t="str">
            <v>Дорогобужский ЕДДС</v>
          </cell>
          <cell r="C7">
            <v>292</v>
          </cell>
        </row>
        <row r="8">
          <cell r="B8" t="str">
            <v>Духовщинский ЕДДС</v>
          </cell>
          <cell r="C8">
            <v>41</v>
          </cell>
        </row>
        <row r="9">
          <cell r="B9" t="str">
            <v>ЕДДС</v>
          </cell>
          <cell r="C9">
            <v>52</v>
          </cell>
        </row>
        <row r="10">
          <cell r="B10" t="str">
            <v>Ельнинский ЕДДС</v>
          </cell>
          <cell r="C10">
            <v>797</v>
          </cell>
        </row>
        <row r="11">
          <cell r="B11" t="str">
            <v>Ершичский ЕДДС</v>
          </cell>
          <cell r="C11">
            <v>101</v>
          </cell>
        </row>
        <row r="12">
          <cell r="B12" t="str">
            <v>Кардымовский ЕДДС</v>
          </cell>
          <cell r="C12">
            <v>145</v>
          </cell>
        </row>
        <row r="13">
          <cell r="B13" t="str">
            <v>Краснинский ЕДДС</v>
          </cell>
          <cell r="C13">
            <v>310</v>
          </cell>
        </row>
        <row r="14">
          <cell r="B14" t="str">
            <v>Монастырщинский ЕДДС</v>
          </cell>
          <cell r="C14">
            <v>127</v>
          </cell>
        </row>
        <row r="15">
          <cell r="B15" t="str">
            <v>Новодугинский ЕДДС</v>
          </cell>
          <cell r="C15">
            <v>86</v>
          </cell>
        </row>
        <row r="16">
          <cell r="B16" t="str">
            <v>Починковский ЕДДС</v>
          </cell>
          <cell r="C16">
            <v>70</v>
          </cell>
        </row>
        <row r="17">
          <cell r="B17" t="str">
            <v>Рославльский ЕДДС</v>
          </cell>
          <cell r="C17">
            <v>92</v>
          </cell>
        </row>
        <row r="18">
          <cell r="B18" t="str">
            <v>Руднянский ЕДДС</v>
          </cell>
          <cell r="C18">
            <v>82</v>
          </cell>
        </row>
        <row r="19">
          <cell r="B19" t="str">
            <v>Сафоновский ЕДДС</v>
          </cell>
          <cell r="C19">
            <v>49</v>
          </cell>
        </row>
        <row r="20">
          <cell r="B20" t="str">
            <v>Смоленский район ЕДДС</v>
          </cell>
          <cell r="C20">
            <v>50</v>
          </cell>
        </row>
        <row r="21">
          <cell r="B21" t="str">
            <v>Сычевский ЕДДС</v>
          </cell>
          <cell r="C21">
            <v>105</v>
          </cell>
        </row>
        <row r="22">
          <cell r="B22" t="str">
            <v>Темкинский ЕДДС</v>
          </cell>
          <cell r="C22">
            <v>133</v>
          </cell>
        </row>
        <row r="23">
          <cell r="B23" t="str">
            <v>Угранский ЕДДС</v>
          </cell>
          <cell r="C23">
            <v>656</v>
          </cell>
        </row>
        <row r="24">
          <cell r="B24" t="str">
            <v>Х.-Жирковский ЕДДС</v>
          </cell>
          <cell r="C24">
            <v>241</v>
          </cell>
        </row>
        <row r="25">
          <cell r="B25" t="str">
            <v>Хиславичский ЕДДС</v>
          </cell>
          <cell r="C25">
            <v>2884</v>
          </cell>
        </row>
        <row r="26">
          <cell r="B26" t="str">
            <v>Шумячский ЕДДС</v>
          </cell>
          <cell r="C26">
            <v>3347</v>
          </cell>
        </row>
        <row r="27">
          <cell r="B27" t="str">
            <v>Ярцевский ЕДДС</v>
          </cell>
          <cell r="C27">
            <v>117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20</v>
          </cell>
        </row>
        <row r="3">
          <cell r="A3" t="str">
            <v>Вяземский</v>
          </cell>
          <cell r="B3">
            <v>176</v>
          </cell>
        </row>
        <row r="4">
          <cell r="A4" t="str">
            <v>Гагаринский</v>
          </cell>
          <cell r="B4">
            <v>92</v>
          </cell>
        </row>
        <row r="5">
          <cell r="A5" t="str">
            <v>Глинковский</v>
          </cell>
          <cell r="B5">
            <v>4</v>
          </cell>
        </row>
        <row r="6">
          <cell r="A6" t="str">
            <v>Демидовский</v>
          </cell>
          <cell r="B6">
            <v>19</v>
          </cell>
        </row>
        <row r="7">
          <cell r="A7" t="str">
            <v>Десногорск</v>
          </cell>
          <cell r="B7">
            <v>37</v>
          </cell>
        </row>
        <row r="8">
          <cell r="A8" t="str">
            <v>Дорогобужский</v>
          </cell>
          <cell r="B8">
            <v>74</v>
          </cell>
        </row>
        <row r="9">
          <cell r="A9" t="str">
            <v>Духовщинский</v>
          </cell>
          <cell r="B9">
            <v>36</v>
          </cell>
        </row>
        <row r="10">
          <cell r="A10" t="str">
            <v>Ельнинский</v>
          </cell>
          <cell r="B10">
            <v>26</v>
          </cell>
        </row>
        <row r="11">
          <cell r="A11" t="str">
            <v>Ершичский</v>
          </cell>
          <cell r="B11">
            <v>24</v>
          </cell>
        </row>
        <row r="12">
          <cell r="A12" t="str">
            <v>Кардымовский</v>
          </cell>
          <cell r="B12">
            <v>23</v>
          </cell>
        </row>
        <row r="13">
          <cell r="A13" t="str">
            <v>Краснинский</v>
          </cell>
          <cell r="B13">
            <v>24</v>
          </cell>
        </row>
        <row r="14">
          <cell r="A14" t="str">
            <v>Монастырщинский</v>
          </cell>
          <cell r="B14">
            <v>12</v>
          </cell>
        </row>
        <row r="15">
          <cell r="A15" t="str">
            <v>Новодугинский</v>
          </cell>
          <cell r="B15">
            <v>30</v>
          </cell>
        </row>
        <row r="16">
          <cell r="A16" t="str">
            <v>Починковский</v>
          </cell>
          <cell r="B16">
            <v>101</v>
          </cell>
        </row>
        <row r="17">
          <cell r="A17" t="str">
            <v>Рославльский</v>
          </cell>
          <cell r="B17">
            <v>233</v>
          </cell>
        </row>
        <row r="18">
          <cell r="A18" t="str">
            <v>Руднянский</v>
          </cell>
          <cell r="B18">
            <v>21</v>
          </cell>
        </row>
        <row r="19">
          <cell r="A19" t="str">
            <v>Сафоновский</v>
          </cell>
          <cell r="B19">
            <v>111</v>
          </cell>
        </row>
        <row r="20">
          <cell r="A20" t="str">
            <v>Смоленск</v>
          </cell>
          <cell r="B20">
            <v>869</v>
          </cell>
        </row>
        <row r="21">
          <cell r="A21" t="str">
            <v>Смоленский р-н</v>
          </cell>
          <cell r="B21">
            <v>218</v>
          </cell>
        </row>
        <row r="22">
          <cell r="A22" t="str">
            <v>Сычевский</v>
          </cell>
          <cell r="B22">
            <v>17</v>
          </cell>
        </row>
        <row r="23">
          <cell r="A23" t="str">
            <v>Темкинский</v>
          </cell>
          <cell r="B23">
            <v>4</v>
          </cell>
        </row>
        <row r="24">
          <cell r="A24" t="str">
            <v>Угранский</v>
          </cell>
          <cell r="B24">
            <v>28</v>
          </cell>
        </row>
        <row r="25">
          <cell r="A25" t="str">
            <v>Х.Жирковский</v>
          </cell>
          <cell r="B25">
            <v>13</v>
          </cell>
        </row>
        <row r="26">
          <cell r="A26" t="str">
            <v>Хиславичский</v>
          </cell>
          <cell r="B26">
            <v>23</v>
          </cell>
        </row>
        <row r="27">
          <cell r="A27" t="str">
            <v>Шумячский</v>
          </cell>
          <cell r="B27">
            <v>26</v>
          </cell>
        </row>
        <row r="28">
          <cell r="A28" t="str">
            <v>Ярцевский</v>
          </cell>
          <cell r="B28">
            <v>124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CОДЧ</v>
          </cell>
        </row>
        <row r="11">
          <cell r="B11" t="str">
            <v>Service 03 Смоленск</v>
          </cell>
        </row>
        <row r="12">
          <cell r="B12" t="str">
            <v>Гагаринский ДДС-01</v>
          </cell>
        </row>
        <row r="13">
          <cell r="B13" t="str">
            <v>Гагаринский ЕДДС</v>
          </cell>
        </row>
        <row r="14">
          <cell r="B14" t="str">
            <v>ДДС-04</v>
          </cell>
        </row>
        <row r="15">
          <cell r="B15" t="str">
            <v>ЦУКС</v>
          </cell>
        </row>
        <row r="16">
          <cell r="B16" t="str">
            <v>CОДЧ</v>
          </cell>
        </row>
        <row r="17">
          <cell r="B17" t="str">
            <v>Service 03 Смоленск</v>
          </cell>
        </row>
        <row r="18">
          <cell r="B18" t="str">
            <v>Глинковский ЕДДС</v>
          </cell>
        </row>
        <row r="19">
          <cell r="B19" t="str">
            <v>CОДЧ</v>
          </cell>
        </row>
        <row r="20">
          <cell r="B20" t="str">
            <v>Service 03 Смоленск</v>
          </cell>
        </row>
        <row r="21">
          <cell r="B21" t="str">
            <v>Демидовский ЕДДС</v>
          </cell>
        </row>
        <row r="22">
          <cell r="B22" t="str">
            <v>CОДЧ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ДДС-04</v>
          </cell>
        </row>
        <row r="29">
          <cell r="B29" t="str">
            <v>Дорогобужский ДДС-01</v>
          </cell>
        </row>
        <row r="30">
          <cell r="B30" t="str">
            <v>Дорогобужский ЕДДС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ДДС-04</v>
          </cell>
        </row>
        <row r="34">
          <cell r="B34" t="str">
            <v>Духовщинский ЕДДС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ЦУКС</v>
          </cell>
        </row>
        <row r="43">
          <cell r="B43" t="str">
            <v>CОДЧ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Кардымовский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Краснинский ДДС-01</v>
          </cell>
        </row>
        <row r="51">
          <cell r="B51" t="str">
            <v>Краснинский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ДДС-04</v>
          </cell>
        </row>
        <row r="55">
          <cell r="B55" t="str">
            <v>Монастырщинский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ДДС-04</v>
          </cell>
        </row>
        <row r="59">
          <cell r="B59" t="str">
            <v>Новодугинский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ДДС-04</v>
          </cell>
        </row>
        <row r="63">
          <cell r="B63" t="str">
            <v>Починковский ДДС-01</v>
          </cell>
        </row>
        <row r="64">
          <cell r="B64" t="str">
            <v>Починковский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ДДС-04</v>
          </cell>
        </row>
        <row r="68">
          <cell r="B68" t="str">
            <v>Рославльский ДДС-01</v>
          </cell>
        </row>
        <row r="69">
          <cell r="B69" t="str">
            <v>Рославльский ЕДДС</v>
          </cell>
        </row>
        <row r="70">
          <cell r="B70" t="str">
            <v>CОДЧ</v>
          </cell>
        </row>
        <row r="71">
          <cell r="B71" t="str">
            <v>Service 03 Смоленск</v>
          </cell>
        </row>
        <row r="72">
          <cell r="B72" t="str">
            <v>ДДС-04</v>
          </cell>
        </row>
        <row r="73">
          <cell r="B73" t="str">
            <v>Руднянский ЕДДС</v>
          </cell>
        </row>
        <row r="74">
          <cell r="B74" t="str">
            <v>CОДЧ</v>
          </cell>
        </row>
        <row r="75">
          <cell r="B75" t="str">
            <v>Service 03 Смоленск</v>
          </cell>
        </row>
        <row r="76">
          <cell r="B76" t="str">
            <v>ДДС-04</v>
          </cell>
        </row>
        <row r="77">
          <cell r="B77" t="str">
            <v>Сафоновский ДДС-01</v>
          </cell>
        </row>
        <row r="78">
          <cell r="B78" t="str">
            <v>Сафоновский ЕДДС</v>
          </cell>
        </row>
        <row r="79">
          <cell r="B79" t="str">
            <v>CОДЧ</v>
          </cell>
        </row>
        <row r="80">
          <cell r="B80" t="str">
            <v>Service 03 Смоленск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 Резерв</v>
          </cell>
        </row>
        <row r="85">
          <cell r="B85" t="str">
            <v>ЦУКС</v>
          </cell>
        </row>
        <row r="86">
          <cell r="B86" t="str">
            <v>CОДЧ</v>
          </cell>
        </row>
        <row r="87">
          <cell r="B87" t="str">
            <v>Service 03 Смоленск</v>
          </cell>
        </row>
        <row r="88">
          <cell r="B88" t="str">
            <v>ДДС-01</v>
          </cell>
        </row>
        <row r="89">
          <cell r="B89" t="str">
            <v>ДДС-04</v>
          </cell>
        </row>
        <row r="90">
          <cell r="B90" t="str">
            <v>Смоленский район ЕДДС</v>
          </cell>
        </row>
        <row r="91">
          <cell r="B91" t="str">
            <v>ЦУКС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Сычевский ЕДДС</v>
          </cell>
        </row>
        <row r="95">
          <cell r="B95" t="str">
            <v>CОДЧ</v>
          </cell>
        </row>
        <row r="96">
          <cell r="B96" t="str">
            <v>Service 03 Смоленск</v>
          </cell>
        </row>
        <row r="97">
          <cell r="B97" t="str">
            <v>Темкинский ЕДДС</v>
          </cell>
        </row>
        <row r="98">
          <cell r="B98" t="str">
            <v>ЦУКС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Х.-Жирковский ЕДДС</v>
          </cell>
        </row>
        <row r="106">
          <cell r="B106" t="str">
            <v>CОДЧ</v>
          </cell>
        </row>
        <row r="107">
          <cell r="B107" t="str">
            <v>Service 03 Смоленск</v>
          </cell>
        </row>
        <row r="108">
          <cell r="B108" t="str">
            <v>Хиславичский ДДС-01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Шумячский ЕДДС</v>
          </cell>
        </row>
        <row r="113">
          <cell r="B113" t="str">
            <v>CОДЧ</v>
          </cell>
        </row>
        <row r="114">
          <cell r="B114" t="str">
            <v>Service 03 Смоленск</v>
          </cell>
        </row>
        <row r="115">
          <cell r="B115" t="str">
            <v>ДДС-04</v>
          </cell>
        </row>
        <row r="116">
          <cell r="B116" t="str">
            <v>Ярцевский ДДС-01</v>
          </cell>
        </row>
        <row r="117">
          <cell r="B117" t="str">
            <v>Ярцевский ЕДДС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  <cell r="D1" t="str">
            <v>BeforeReact</v>
          </cell>
          <cell r="E1" t="str">
            <v>BeforeFinish</v>
          </cell>
        </row>
        <row r="2">
          <cell r="B2" t="str">
            <v>Велижский ЕДДС</v>
          </cell>
          <cell r="C2">
            <v>611</v>
          </cell>
          <cell r="D2">
            <v>94</v>
          </cell>
          <cell r="E2">
            <v>43695</v>
          </cell>
        </row>
        <row r="3">
          <cell r="B3" t="str">
            <v>Вяземский ЕДДС</v>
          </cell>
          <cell r="C3">
            <v>41</v>
          </cell>
          <cell r="D3">
            <v>481</v>
          </cell>
          <cell r="E3">
            <v>36360</v>
          </cell>
        </row>
        <row r="4">
          <cell r="B4" t="str">
            <v>Гагаринский ЕДДС</v>
          </cell>
          <cell r="C4">
            <v>20</v>
          </cell>
          <cell r="D4">
            <v>161</v>
          </cell>
          <cell r="E4">
            <v>9770</v>
          </cell>
        </row>
        <row r="5">
          <cell r="B5" t="str">
            <v>Глинковский ЕДДС</v>
          </cell>
          <cell r="C5">
            <v>30</v>
          </cell>
          <cell r="D5">
            <v>566</v>
          </cell>
          <cell r="E5">
            <v>272</v>
          </cell>
        </row>
        <row r="6">
          <cell r="B6" t="str">
            <v>Демидовский ЕДДС</v>
          </cell>
          <cell r="C6">
            <v>1733</v>
          </cell>
          <cell r="D6">
            <v>958</v>
          </cell>
          <cell r="E6">
            <v>20834</v>
          </cell>
        </row>
        <row r="7">
          <cell r="B7" t="str">
            <v>Десногорск ЕДДС</v>
          </cell>
          <cell r="C7">
            <v>474</v>
          </cell>
          <cell r="D7">
            <v>344</v>
          </cell>
          <cell r="E7">
            <v>801</v>
          </cell>
        </row>
        <row r="8">
          <cell r="B8" t="str">
            <v>Дорогобужский ЕДДС</v>
          </cell>
          <cell r="C8">
            <v>48</v>
          </cell>
          <cell r="D8">
            <v>5</v>
          </cell>
          <cell r="E8">
            <v>24231</v>
          </cell>
        </row>
        <row r="9">
          <cell r="B9" t="str">
            <v>Духовщинский ЕДДС</v>
          </cell>
          <cell r="C9">
            <v>67</v>
          </cell>
          <cell r="D9">
            <v>85</v>
          </cell>
          <cell r="E9">
            <v>12078</v>
          </cell>
        </row>
        <row r="10">
          <cell r="B10" t="str">
            <v>ЕДДС</v>
          </cell>
          <cell r="C10">
            <v>44</v>
          </cell>
          <cell r="D10">
            <v>45</v>
          </cell>
          <cell r="E10">
            <v>6806</v>
          </cell>
        </row>
        <row r="11">
          <cell r="B11" t="str">
            <v>Ельнинский ЕДДС</v>
          </cell>
          <cell r="C11">
            <v>2638</v>
          </cell>
          <cell r="D11">
            <v>1610</v>
          </cell>
          <cell r="E11">
            <v>16741</v>
          </cell>
        </row>
        <row r="12">
          <cell r="B12" t="str">
            <v>Ершичский ЕДДС</v>
          </cell>
          <cell r="C12">
            <v>107</v>
          </cell>
          <cell r="D12">
            <v>157</v>
          </cell>
          <cell r="E12">
            <v>23750</v>
          </cell>
        </row>
        <row r="13">
          <cell r="B13" t="str">
            <v>Кардымовский ЕДДС</v>
          </cell>
          <cell r="C13">
            <v>105</v>
          </cell>
          <cell r="D13">
            <v>325</v>
          </cell>
          <cell r="E13">
            <v>10322</v>
          </cell>
        </row>
        <row r="14">
          <cell r="B14" t="str">
            <v>Краснинский ЕДДС</v>
          </cell>
          <cell r="C14">
            <v>109</v>
          </cell>
          <cell r="D14">
            <v>27</v>
          </cell>
          <cell r="E14">
            <v>34502</v>
          </cell>
        </row>
        <row r="15">
          <cell r="B15" t="str">
            <v>Монастырщинский ЕДДС</v>
          </cell>
          <cell r="C15">
            <v>280</v>
          </cell>
          <cell r="D15">
            <v>127</v>
          </cell>
          <cell r="E15">
            <v>15226</v>
          </cell>
        </row>
        <row r="16">
          <cell r="B16" t="str">
            <v>Новодугинский ЕДДС</v>
          </cell>
          <cell r="C16">
            <v>89</v>
          </cell>
          <cell r="D16">
            <v>68</v>
          </cell>
          <cell r="E16">
            <v>24234</v>
          </cell>
        </row>
        <row r="17">
          <cell r="B17" t="str">
            <v>Починковский ЕДДС</v>
          </cell>
          <cell r="C17">
            <v>51</v>
          </cell>
          <cell r="D17">
            <v>216</v>
          </cell>
          <cell r="E17">
            <v>14464</v>
          </cell>
        </row>
        <row r="18">
          <cell r="B18" t="str">
            <v>Рославльский ЕДДС</v>
          </cell>
          <cell r="C18">
            <v>40</v>
          </cell>
          <cell r="D18">
            <v>160</v>
          </cell>
          <cell r="E18">
            <v>22813</v>
          </cell>
        </row>
        <row r="19">
          <cell r="B19" t="str">
            <v>Руднянский ЕДДС</v>
          </cell>
          <cell r="C19">
            <v>63</v>
          </cell>
          <cell r="D19">
            <v>67</v>
          </cell>
          <cell r="E19">
            <v>13280</v>
          </cell>
        </row>
        <row r="20">
          <cell r="B20" t="str">
            <v>Сафоновский ЕДДС</v>
          </cell>
          <cell r="C20">
            <v>246</v>
          </cell>
          <cell r="D20">
            <v>107</v>
          </cell>
          <cell r="E20">
            <v>33031</v>
          </cell>
        </row>
        <row r="21">
          <cell r="B21" t="str">
            <v>Смоленский район ЕДДС</v>
          </cell>
          <cell r="C21">
            <v>44</v>
          </cell>
          <cell r="D21">
            <v>165</v>
          </cell>
          <cell r="E21">
            <v>19065</v>
          </cell>
        </row>
        <row r="22">
          <cell r="B22" t="str">
            <v>Сычевский ЕДДС</v>
          </cell>
          <cell r="C22">
            <v>23</v>
          </cell>
          <cell r="D22">
            <v>145</v>
          </cell>
          <cell r="E22">
            <v>25587</v>
          </cell>
        </row>
        <row r="23">
          <cell r="B23" t="str">
            <v>Темкинский ЕДДС</v>
          </cell>
          <cell r="C23">
            <v>28</v>
          </cell>
          <cell r="D23">
            <v>250</v>
          </cell>
          <cell r="E23">
            <v>22137</v>
          </cell>
        </row>
        <row r="24">
          <cell r="B24" t="str">
            <v>Угранский ЕДДС</v>
          </cell>
          <cell r="C24">
            <v>52</v>
          </cell>
          <cell r="D24">
            <v>28</v>
          </cell>
          <cell r="E24">
            <v>23591</v>
          </cell>
        </row>
        <row r="25">
          <cell r="B25" t="str">
            <v>Х.-Жирковский ЕДДС</v>
          </cell>
          <cell r="C25">
            <v>225</v>
          </cell>
          <cell r="D25">
            <v>113</v>
          </cell>
          <cell r="E25">
            <v>31110</v>
          </cell>
        </row>
        <row r="26">
          <cell r="B26" t="str">
            <v>Хиславичский ЕДДС</v>
          </cell>
          <cell r="C26">
            <v>7118</v>
          </cell>
          <cell r="D26">
            <v>74</v>
          </cell>
          <cell r="E26">
            <v>35</v>
          </cell>
        </row>
        <row r="27">
          <cell r="B27" t="str">
            <v>Шумячский ЕДДС</v>
          </cell>
          <cell r="C27">
            <v>814</v>
          </cell>
          <cell r="D27">
            <v>356</v>
          </cell>
          <cell r="E27">
            <v>6588</v>
          </cell>
        </row>
        <row r="28">
          <cell r="B28" t="str">
            <v>Ярцевский ЕДДС</v>
          </cell>
          <cell r="C28">
            <v>67</v>
          </cell>
          <cell r="D28">
            <v>9</v>
          </cell>
          <cell r="E28">
            <v>20883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18</v>
          </cell>
        </row>
        <row r="3">
          <cell r="C3">
            <v>15</v>
          </cell>
        </row>
        <row r="4">
          <cell r="C4">
            <v>124</v>
          </cell>
        </row>
        <row r="5">
          <cell r="C5">
            <v>169</v>
          </cell>
        </row>
        <row r="6">
          <cell r="C6">
            <v>105</v>
          </cell>
        </row>
        <row r="7">
          <cell r="C7">
            <v>1308</v>
          </cell>
        </row>
        <row r="8">
          <cell r="C8">
            <v>98</v>
          </cell>
        </row>
        <row r="9">
          <cell r="C9">
            <v>51</v>
          </cell>
        </row>
        <row r="10">
          <cell r="C10">
            <v>681</v>
          </cell>
        </row>
        <row r="11">
          <cell r="C11">
            <v>5</v>
          </cell>
        </row>
        <row r="12">
          <cell r="C12">
            <v>3</v>
          </cell>
        </row>
        <row r="13">
          <cell r="C13">
            <v>39</v>
          </cell>
        </row>
        <row r="14">
          <cell r="C14">
            <v>21</v>
          </cell>
        </row>
        <row r="15">
          <cell r="C15">
            <v>10</v>
          </cell>
        </row>
        <row r="16">
          <cell r="C16">
            <v>223</v>
          </cell>
        </row>
        <row r="17">
          <cell r="C17">
            <v>28</v>
          </cell>
        </row>
        <row r="18">
          <cell r="C18">
            <v>19</v>
          </cell>
        </row>
        <row r="19">
          <cell r="C19">
            <v>234</v>
          </cell>
        </row>
        <row r="20">
          <cell r="C20">
            <v>34</v>
          </cell>
        </row>
        <row r="21">
          <cell r="C21">
            <v>42</v>
          </cell>
        </row>
        <row r="22">
          <cell r="C22">
            <v>283</v>
          </cell>
        </row>
        <row r="23">
          <cell r="C23">
            <v>18</v>
          </cell>
        </row>
        <row r="24">
          <cell r="C24">
            <v>4</v>
          </cell>
        </row>
        <row r="25">
          <cell r="C25">
            <v>161</v>
          </cell>
        </row>
        <row r="26">
          <cell r="C26">
            <v>17</v>
          </cell>
        </row>
        <row r="27">
          <cell r="C27">
            <v>8</v>
          </cell>
        </row>
        <row r="28">
          <cell r="C28">
            <v>127</v>
          </cell>
        </row>
        <row r="29">
          <cell r="C29">
            <v>9</v>
          </cell>
        </row>
        <row r="30">
          <cell r="C30">
            <v>34</v>
          </cell>
        </row>
        <row r="31">
          <cell r="C31">
            <v>98</v>
          </cell>
        </row>
        <row r="32">
          <cell r="C32">
            <v>12</v>
          </cell>
        </row>
        <row r="33">
          <cell r="C33">
            <v>13</v>
          </cell>
        </row>
        <row r="34">
          <cell r="C34">
            <v>102</v>
          </cell>
        </row>
        <row r="35">
          <cell r="C35">
            <v>11</v>
          </cell>
        </row>
        <row r="36">
          <cell r="C36">
            <v>14</v>
          </cell>
        </row>
        <row r="37">
          <cell r="C37">
            <v>141</v>
          </cell>
        </row>
        <row r="38">
          <cell r="C38">
            <v>7</v>
          </cell>
        </row>
        <row r="39">
          <cell r="C39">
            <v>7</v>
          </cell>
        </row>
        <row r="40">
          <cell r="C40">
            <v>92</v>
          </cell>
        </row>
        <row r="41">
          <cell r="C41">
            <v>15</v>
          </cell>
        </row>
        <row r="42">
          <cell r="C42">
            <v>13</v>
          </cell>
        </row>
        <row r="43">
          <cell r="C43">
            <v>141</v>
          </cell>
        </row>
        <row r="44">
          <cell r="C44">
            <v>37</v>
          </cell>
        </row>
        <row r="45">
          <cell r="C45">
            <v>56</v>
          </cell>
        </row>
        <row r="46">
          <cell r="C46">
            <v>428</v>
          </cell>
        </row>
        <row r="47">
          <cell r="C47">
            <v>133</v>
          </cell>
        </row>
        <row r="48">
          <cell r="C48">
            <v>107</v>
          </cell>
        </row>
        <row r="49">
          <cell r="C49">
            <v>1100</v>
          </cell>
        </row>
        <row r="50">
          <cell r="C50">
            <v>24</v>
          </cell>
        </row>
        <row r="51">
          <cell r="C51">
            <v>18</v>
          </cell>
        </row>
        <row r="52">
          <cell r="C52">
            <v>310</v>
          </cell>
        </row>
        <row r="53">
          <cell r="C53">
            <v>105</v>
          </cell>
        </row>
        <row r="54">
          <cell r="C54">
            <v>92</v>
          </cell>
        </row>
        <row r="55">
          <cell r="C55">
            <v>808</v>
          </cell>
        </row>
        <row r="56">
          <cell r="C56">
            <v>3992</v>
          </cell>
        </row>
        <row r="57">
          <cell r="C57">
            <v>373</v>
          </cell>
        </row>
        <row r="58">
          <cell r="C58">
            <v>17981</v>
          </cell>
        </row>
        <row r="59">
          <cell r="C59">
            <v>86</v>
          </cell>
        </row>
        <row r="60">
          <cell r="C60">
            <v>65</v>
          </cell>
        </row>
        <row r="61">
          <cell r="C61">
            <v>944</v>
          </cell>
        </row>
        <row r="62">
          <cell r="C62">
            <v>10</v>
          </cell>
        </row>
        <row r="63">
          <cell r="C63">
            <v>16</v>
          </cell>
        </row>
        <row r="64">
          <cell r="C64">
            <v>129</v>
          </cell>
        </row>
        <row r="65">
          <cell r="C65">
            <v>1</v>
          </cell>
        </row>
        <row r="66">
          <cell r="C66">
            <v>6</v>
          </cell>
        </row>
        <row r="67">
          <cell r="C67">
            <v>55</v>
          </cell>
        </row>
        <row r="68">
          <cell r="C68">
            <v>14</v>
          </cell>
        </row>
        <row r="69">
          <cell r="C69">
            <v>21</v>
          </cell>
        </row>
        <row r="70">
          <cell r="C70">
            <v>119</v>
          </cell>
        </row>
        <row r="71">
          <cell r="C71">
            <v>5</v>
          </cell>
        </row>
        <row r="72">
          <cell r="C72">
            <v>14</v>
          </cell>
        </row>
        <row r="73">
          <cell r="C73">
            <v>143</v>
          </cell>
        </row>
        <row r="74">
          <cell r="C74">
            <v>8</v>
          </cell>
        </row>
        <row r="75">
          <cell r="C75">
            <v>10</v>
          </cell>
        </row>
        <row r="76">
          <cell r="C76">
            <v>85</v>
          </cell>
        </row>
        <row r="77">
          <cell r="C77">
            <v>8</v>
          </cell>
        </row>
        <row r="78">
          <cell r="C78">
            <v>26</v>
          </cell>
        </row>
        <row r="79">
          <cell r="C79">
            <v>155</v>
          </cell>
        </row>
        <row r="80">
          <cell r="C80">
            <v>123</v>
          </cell>
        </row>
        <row r="81">
          <cell r="C81">
            <v>49</v>
          </cell>
        </row>
        <row r="82">
          <cell r="C82">
            <v>844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25</v>
          </cell>
        </row>
        <row r="3">
          <cell r="A3" t="str">
            <v>Вяземский</v>
          </cell>
          <cell r="B3">
            <v>210</v>
          </cell>
        </row>
        <row r="4">
          <cell r="A4" t="str">
            <v>Гагаринский</v>
          </cell>
          <cell r="B4">
            <v>102</v>
          </cell>
        </row>
        <row r="5">
          <cell r="A5" t="str">
            <v>Глинковский</v>
          </cell>
          <cell r="B5">
            <v>3</v>
          </cell>
        </row>
        <row r="6">
          <cell r="A6" t="str">
            <v>Демидовский</v>
          </cell>
          <cell r="B6">
            <v>14</v>
          </cell>
        </row>
        <row r="7">
          <cell r="A7" t="str">
            <v>Десногорск</v>
          </cell>
          <cell r="B7">
            <v>27</v>
          </cell>
        </row>
        <row r="8">
          <cell r="A8" t="str">
            <v>Дорогобужский</v>
          </cell>
          <cell r="B8">
            <v>54</v>
          </cell>
        </row>
        <row r="9">
          <cell r="A9" t="str">
            <v>Духовщинский</v>
          </cell>
          <cell r="B9">
            <v>20</v>
          </cell>
        </row>
        <row r="10">
          <cell r="A10" t="str">
            <v>Ельнинский</v>
          </cell>
          <cell r="B10">
            <v>8</v>
          </cell>
        </row>
        <row r="11">
          <cell r="A11" t="str">
            <v>Ершичский</v>
          </cell>
          <cell r="B11">
            <v>56</v>
          </cell>
        </row>
        <row r="12">
          <cell r="A12" t="str">
            <v>Кардымовский</v>
          </cell>
          <cell r="B12">
            <v>17</v>
          </cell>
        </row>
        <row r="13">
          <cell r="A13" t="str">
            <v>Краснинский</v>
          </cell>
          <cell r="B13">
            <v>17</v>
          </cell>
        </row>
        <row r="14">
          <cell r="A14" t="str">
            <v>Монастырщинский</v>
          </cell>
          <cell r="B14">
            <v>8</v>
          </cell>
        </row>
        <row r="15">
          <cell r="A15" t="str">
            <v>Новодугинский</v>
          </cell>
          <cell r="B15">
            <v>20</v>
          </cell>
        </row>
        <row r="16">
          <cell r="A16" t="str">
            <v>Починковский</v>
          </cell>
          <cell r="B16">
            <v>105</v>
          </cell>
        </row>
        <row r="17">
          <cell r="A17" t="str">
            <v>Рославльский</v>
          </cell>
          <cell r="B17">
            <v>190</v>
          </cell>
        </row>
        <row r="18">
          <cell r="A18" t="str">
            <v>Руднянский</v>
          </cell>
          <cell r="B18">
            <v>31</v>
          </cell>
        </row>
        <row r="19">
          <cell r="A19" t="str">
            <v>Сафоновский</v>
          </cell>
          <cell r="B19">
            <v>104</v>
          </cell>
        </row>
        <row r="20">
          <cell r="A20" t="str">
            <v>Смоленск</v>
          </cell>
          <cell r="B20">
            <v>551</v>
          </cell>
        </row>
        <row r="21">
          <cell r="A21" t="str">
            <v>Смоленский Р-Н</v>
          </cell>
          <cell r="B21">
            <v>121</v>
          </cell>
        </row>
        <row r="22">
          <cell r="A22" t="str">
            <v>Сычевский</v>
          </cell>
          <cell r="B22">
            <v>29</v>
          </cell>
        </row>
        <row r="23">
          <cell r="A23" t="str">
            <v>Темкинский</v>
          </cell>
          <cell r="B23">
            <v>12</v>
          </cell>
        </row>
        <row r="24">
          <cell r="A24" t="str">
            <v>Угранский</v>
          </cell>
          <cell r="B24">
            <v>19</v>
          </cell>
        </row>
        <row r="25">
          <cell r="A25" t="str">
            <v>Х.Жирковский</v>
          </cell>
          <cell r="B25">
            <v>18</v>
          </cell>
        </row>
        <row r="26">
          <cell r="A26" t="str">
            <v>Хиславичский</v>
          </cell>
          <cell r="B26">
            <v>6</v>
          </cell>
        </row>
        <row r="27">
          <cell r="A27" t="str">
            <v>Шумячский</v>
          </cell>
          <cell r="B27">
            <v>33</v>
          </cell>
        </row>
        <row r="28">
          <cell r="A28" t="str">
            <v>Ярцевский</v>
          </cell>
          <cell r="B28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ЦОВ Московская обл</v>
          </cell>
        </row>
        <row r="11">
          <cell r="B11" t="str">
            <v>ЦОВ Тверь</v>
          </cell>
        </row>
        <row r="12">
          <cell r="B12" t="str">
            <v>CОДЧ</v>
          </cell>
        </row>
        <row r="13">
          <cell r="B13" t="str">
            <v>Service 03 Смоленск</v>
          </cell>
        </row>
        <row r="14">
          <cell r="B14" t="str">
            <v>Гагаринский ДДС-01</v>
          </cell>
        </row>
        <row r="15">
          <cell r="B15" t="str">
            <v>Гагаринский ЕДДС</v>
          </cell>
        </row>
        <row r="16">
          <cell r="B16" t="str">
            <v>ДДС-04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ДДС-04</v>
          </cell>
        </row>
        <row r="45">
          <cell r="B45" t="str">
            <v>Кардымовский ЕДДС</v>
          </cell>
        </row>
        <row r="46">
          <cell r="B46" t="str">
            <v>CОДЧ</v>
          </cell>
        </row>
        <row r="47">
          <cell r="B47" t="str">
            <v>Service 03 Смоленск</v>
          </cell>
        </row>
        <row r="48">
          <cell r="B48" t="str">
            <v>Вяземский ЕДДС</v>
          </cell>
        </row>
        <row r="49">
          <cell r="B49" t="str">
            <v>ДДС-04</v>
          </cell>
        </row>
        <row r="50">
          <cell r="B50" t="str">
            <v>Краснинский ЕДДС</v>
          </cell>
        </row>
        <row r="51">
          <cell r="B51" t="str">
            <v>CОДЧ</v>
          </cell>
        </row>
        <row r="52">
          <cell r="B52" t="str">
            <v>Service 03 Смоленск</v>
          </cell>
        </row>
        <row r="53">
          <cell r="B53" t="str">
            <v>Монастырщинский ЕДДС</v>
          </cell>
        </row>
        <row r="54">
          <cell r="B54" t="str">
            <v>CОДЧ</v>
          </cell>
        </row>
        <row r="55">
          <cell r="B55" t="str">
            <v>Service 03 Смоленск</v>
          </cell>
        </row>
        <row r="56">
          <cell r="B56" t="str">
            <v>Новодугинский ЕДДС</v>
          </cell>
        </row>
        <row r="57">
          <cell r="B57" t="str">
            <v>CОДЧ</v>
          </cell>
        </row>
        <row r="58">
          <cell r="B58" t="str">
            <v>Service 03 Смоленск</v>
          </cell>
        </row>
        <row r="59">
          <cell r="B59" t="str">
            <v>ДДС-04</v>
          </cell>
        </row>
        <row r="60">
          <cell r="B60" t="str">
            <v>Починковский ДДС-01</v>
          </cell>
        </row>
        <row r="61">
          <cell r="B61" t="str">
            <v>Починковский ЕДДС</v>
          </cell>
        </row>
        <row r="62">
          <cell r="B62" t="str">
            <v>CОДЧ</v>
          </cell>
        </row>
        <row r="63">
          <cell r="B63" t="str">
            <v>Service 03 Смоленск</v>
          </cell>
        </row>
        <row r="64">
          <cell r="B64" t="str">
            <v>ДДС-04</v>
          </cell>
        </row>
        <row r="65">
          <cell r="B65" t="str">
            <v>Рославльский ДДС-01</v>
          </cell>
        </row>
        <row r="66">
          <cell r="B66" t="str">
            <v>Рославльский ЕДДС</v>
          </cell>
        </row>
        <row r="67">
          <cell r="B67" t="str">
            <v>CОДЧ</v>
          </cell>
        </row>
        <row r="68">
          <cell r="B68" t="str">
            <v>Service 03 Смоленск</v>
          </cell>
        </row>
        <row r="69">
          <cell r="B69" t="str">
            <v>ДДС-04</v>
          </cell>
        </row>
        <row r="70">
          <cell r="B70" t="str">
            <v>Руднянский ДДС-01</v>
          </cell>
        </row>
        <row r="71">
          <cell r="B71" t="str">
            <v>Руднянский ЕДДС</v>
          </cell>
        </row>
        <row r="72">
          <cell r="B72" t="str">
            <v>CОДЧ</v>
          </cell>
        </row>
        <row r="73">
          <cell r="B73" t="str">
            <v>Service 03 Смоленск</v>
          </cell>
        </row>
        <row r="74">
          <cell r="B74" t="str">
            <v>ДДС-01</v>
          </cell>
        </row>
        <row r="75">
          <cell r="B75" t="str">
            <v>ДДС-04</v>
          </cell>
        </row>
        <row r="76">
          <cell r="B76" t="str">
            <v>Сафоновский ДДС-01</v>
          </cell>
        </row>
        <row r="77">
          <cell r="B77" t="str">
            <v>Сафоновский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Антитеррор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</v>
          </cell>
        </row>
        <row r="85">
          <cell r="B85" t="str">
            <v>ЦОВ Тверь</v>
          </cell>
        </row>
        <row r="86">
          <cell r="B86" t="str">
            <v>ЦУКС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ДДС-01</v>
          </cell>
        </row>
        <row r="90">
          <cell r="B90" t="str">
            <v>ДДС-04</v>
          </cell>
        </row>
        <row r="91">
          <cell r="B91" t="str">
            <v>Смоленский район ЕДДС</v>
          </cell>
        </row>
        <row r="92">
          <cell r="B92" t="str">
            <v>ЦУКС</v>
          </cell>
        </row>
        <row r="93">
          <cell r="B93" t="str">
            <v>CОДЧ</v>
          </cell>
        </row>
        <row r="94">
          <cell r="B94" t="str">
            <v>Service 03 Смоленск</v>
          </cell>
        </row>
        <row r="95">
          <cell r="B95" t="str">
            <v>Сычевский ЕДДС</v>
          </cell>
        </row>
        <row r="96">
          <cell r="B96" t="str">
            <v>CОДЧ</v>
          </cell>
        </row>
        <row r="97">
          <cell r="B97" t="str">
            <v>Service 03 Смоленск</v>
          </cell>
        </row>
        <row r="98">
          <cell r="B98" t="str">
            <v>Темкинский ЕДДС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ДДС-04</v>
          </cell>
        </row>
        <row r="106">
          <cell r="B106" t="str">
            <v>Х.-Жирковский ЕДДС</v>
          </cell>
        </row>
        <row r="107">
          <cell r="B107" t="str">
            <v>CОДЧ</v>
          </cell>
        </row>
        <row r="108">
          <cell r="B108" t="str">
            <v>Service 03 Смоленск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ДДС-04</v>
          </cell>
        </row>
        <row r="113">
          <cell r="B113" t="str">
            <v>ЦУКС</v>
          </cell>
        </row>
        <row r="114">
          <cell r="B114" t="str">
            <v>Шумячский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ДДС-04</v>
          </cell>
        </row>
        <row r="118">
          <cell r="B118" t="str">
            <v>Ярцевский ДДС-01</v>
          </cell>
        </row>
        <row r="119">
          <cell r="B119" t="str">
            <v>Ярцевский ЕДДС</v>
          </cell>
        </row>
        <row r="120">
          <cell r="B120">
            <v>103</v>
          </cell>
        </row>
        <row r="121">
          <cell r="B121">
            <v>103</v>
          </cell>
        </row>
        <row r="122">
          <cell r="B122">
            <v>103</v>
          </cell>
        </row>
        <row r="123">
          <cell r="B123">
            <v>1238</v>
          </cell>
        </row>
        <row r="124">
          <cell r="B124">
            <v>1238</v>
          </cell>
        </row>
        <row r="125">
          <cell r="B125">
            <v>1238</v>
          </cell>
        </row>
        <row r="126">
          <cell r="B126">
            <v>1238</v>
          </cell>
        </row>
        <row r="127">
          <cell r="B127">
            <v>1238</v>
          </cell>
        </row>
        <row r="128">
          <cell r="B128">
            <v>1238</v>
          </cell>
        </row>
        <row r="129">
          <cell r="B129">
            <v>1238</v>
          </cell>
        </row>
        <row r="130">
          <cell r="B130">
            <v>645</v>
          </cell>
        </row>
        <row r="131">
          <cell r="B131">
            <v>645</v>
          </cell>
        </row>
        <row r="132">
          <cell r="B132">
            <v>645</v>
          </cell>
        </row>
        <row r="133">
          <cell r="B133">
            <v>645</v>
          </cell>
        </row>
        <row r="134">
          <cell r="B134">
            <v>645</v>
          </cell>
        </row>
        <row r="135">
          <cell r="B135">
            <v>39</v>
          </cell>
        </row>
        <row r="136">
          <cell r="B136">
            <v>39</v>
          </cell>
        </row>
        <row r="137">
          <cell r="B137">
            <v>39</v>
          </cell>
        </row>
        <row r="138">
          <cell r="B138">
            <v>199</v>
          </cell>
        </row>
        <row r="139">
          <cell r="B139">
            <v>199</v>
          </cell>
        </row>
        <row r="140">
          <cell r="B140">
            <v>199</v>
          </cell>
        </row>
        <row r="141">
          <cell r="B141">
            <v>199</v>
          </cell>
        </row>
        <row r="142">
          <cell r="B142">
            <v>205</v>
          </cell>
        </row>
        <row r="143">
          <cell r="B143">
            <v>205</v>
          </cell>
        </row>
        <row r="144">
          <cell r="B144">
            <v>205</v>
          </cell>
        </row>
        <row r="145">
          <cell r="B145">
            <v>205</v>
          </cell>
        </row>
        <row r="146">
          <cell r="B146">
            <v>265</v>
          </cell>
        </row>
        <row r="147">
          <cell r="B147">
            <v>265</v>
          </cell>
        </row>
        <row r="148">
          <cell r="B148">
            <v>265</v>
          </cell>
        </row>
        <row r="149">
          <cell r="B149">
            <v>265</v>
          </cell>
        </row>
        <row r="150">
          <cell r="B150">
            <v>265</v>
          </cell>
        </row>
        <row r="151">
          <cell r="B151">
            <v>153</v>
          </cell>
        </row>
        <row r="152">
          <cell r="B152">
            <v>153</v>
          </cell>
        </row>
        <row r="153">
          <cell r="B153">
            <v>107</v>
          </cell>
        </row>
        <row r="154">
          <cell r="B154">
            <v>107</v>
          </cell>
        </row>
        <row r="155">
          <cell r="B155">
            <v>107</v>
          </cell>
        </row>
        <row r="156">
          <cell r="B156">
            <v>107</v>
          </cell>
        </row>
        <row r="157">
          <cell r="B157">
            <v>55</v>
          </cell>
        </row>
        <row r="158">
          <cell r="B158">
            <v>55</v>
          </cell>
        </row>
        <row r="159">
          <cell r="B159">
            <v>55</v>
          </cell>
        </row>
        <row r="160">
          <cell r="B160">
            <v>98</v>
          </cell>
        </row>
        <row r="161">
          <cell r="B161">
            <v>98</v>
          </cell>
        </row>
        <row r="162">
          <cell r="B162">
            <v>98</v>
          </cell>
        </row>
        <row r="163">
          <cell r="B163">
            <v>98</v>
          </cell>
        </row>
        <row r="164">
          <cell r="B164">
            <v>134</v>
          </cell>
        </row>
        <row r="165">
          <cell r="B165">
            <v>134</v>
          </cell>
        </row>
        <row r="166">
          <cell r="B166">
            <v>134</v>
          </cell>
        </row>
        <row r="167">
          <cell r="B167">
            <v>134</v>
          </cell>
        </row>
        <row r="168">
          <cell r="B168">
            <v>134</v>
          </cell>
        </row>
        <row r="169">
          <cell r="B169">
            <v>84</v>
          </cell>
        </row>
        <row r="170">
          <cell r="B170">
            <v>84</v>
          </cell>
        </row>
        <row r="171">
          <cell r="B171">
            <v>84</v>
          </cell>
        </row>
        <row r="172">
          <cell r="B172">
            <v>159</v>
          </cell>
        </row>
        <row r="173">
          <cell r="B173">
            <v>159</v>
          </cell>
        </row>
        <row r="174">
          <cell r="B174">
            <v>159</v>
          </cell>
        </row>
        <row r="175">
          <cell r="B175">
            <v>374</v>
          </cell>
        </row>
        <row r="176">
          <cell r="B176">
            <v>374</v>
          </cell>
        </row>
        <row r="177">
          <cell r="B177">
            <v>374</v>
          </cell>
        </row>
        <row r="178">
          <cell r="B178">
            <v>374</v>
          </cell>
        </row>
        <row r="179">
          <cell r="B179">
            <v>374</v>
          </cell>
        </row>
        <row r="180">
          <cell r="B180">
            <v>955</v>
          </cell>
        </row>
        <row r="181">
          <cell r="B181">
            <v>955</v>
          </cell>
        </row>
        <row r="182">
          <cell r="B182">
            <v>955</v>
          </cell>
        </row>
        <row r="183">
          <cell r="B183">
            <v>955</v>
          </cell>
        </row>
        <row r="184">
          <cell r="B184">
            <v>955</v>
          </cell>
        </row>
        <row r="185">
          <cell r="B185">
            <v>315</v>
          </cell>
        </row>
        <row r="186">
          <cell r="B186">
            <v>315</v>
          </cell>
        </row>
        <row r="187">
          <cell r="B187">
            <v>315</v>
          </cell>
        </row>
        <row r="188">
          <cell r="B188">
            <v>315</v>
          </cell>
        </row>
        <row r="189">
          <cell r="B189">
            <v>315</v>
          </cell>
        </row>
        <row r="190">
          <cell r="B190">
            <v>773</v>
          </cell>
        </row>
        <row r="191">
          <cell r="B191">
            <v>773</v>
          </cell>
        </row>
        <row r="192">
          <cell r="B192">
            <v>773</v>
          </cell>
        </row>
        <row r="193">
          <cell r="B193">
            <v>773</v>
          </cell>
        </row>
        <row r="194">
          <cell r="B194">
            <v>773</v>
          </cell>
        </row>
        <row r="195">
          <cell r="B195">
            <v>773</v>
          </cell>
        </row>
        <row r="196">
          <cell r="B196">
            <v>6246</v>
          </cell>
        </row>
        <row r="197">
          <cell r="B197">
            <v>6246</v>
          </cell>
        </row>
        <row r="198">
          <cell r="B198">
            <v>6246</v>
          </cell>
        </row>
        <row r="199">
          <cell r="B199">
            <v>6246</v>
          </cell>
        </row>
        <row r="200">
          <cell r="B200">
            <v>6246</v>
          </cell>
        </row>
        <row r="201">
          <cell r="B201">
            <v>6246</v>
          </cell>
        </row>
        <row r="202">
          <cell r="B202">
            <v>6246</v>
          </cell>
        </row>
        <row r="203">
          <cell r="B203">
            <v>6246</v>
          </cell>
        </row>
        <row r="204">
          <cell r="B204">
            <v>6246</v>
          </cell>
        </row>
        <row r="205">
          <cell r="B205">
            <v>906</v>
          </cell>
        </row>
        <row r="206">
          <cell r="B206">
            <v>906</v>
          </cell>
        </row>
        <row r="207">
          <cell r="B207">
            <v>906</v>
          </cell>
        </row>
        <row r="208">
          <cell r="B208">
            <v>906</v>
          </cell>
        </row>
        <row r="209">
          <cell r="B209">
            <v>906</v>
          </cell>
        </row>
        <row r="210">
          <cell r="B210">
            <v>906</v>
          </cell>
        </row>
        <row r="211">
          <cell r="B211">
            <v>110</v>
          </cell>
        </row>
        <row r="212">
          <cell r="B212">
            <v>110</v>
          </cell>
        </row>
        <row r="213">
          <cell r="B213">
            <v>110</v>
          </cell>
        </row>
        <row r="214">
          <cell r="B214">
            <v>53</v>
          </cell>
        </row>
        <row r="215">
          <cell r="B215">
            <v>53</v>
          </cell>
        </row>
        <row r="216">
          <cell r="B216">
            <v>53</v>
          </cell>
        </row>
        <row r="217">
          <cell r="B217">
            <v>114</v>
          </cell>
        </row>
        <row r="218">
          <cell r="B218">
            <v>114</v>
          </cell>
        </row>
        <row r="219">
          <cell r="B219">
            <v>114</v>
          </cell>
        </row>
        <row r="220">
          <cell r="B220">
            <v>114</v>
          </cell>
        </row>
        <row r="221">
          <cell r="B221">
            <v>151</v>
          </cell>
        </row>
        <row r="222">
          <cell r="B222">
            <v>151</v>
          </cell>
        </row>
        <row r="223">
          <cell r="B223">
            <v>151</v>
          </cell>
        </row>
        <row r="224">
          <cell r="B224">
            <v>151</v>
          </cell>
        </row>
        <row r="225">
          <cell r="B225">
            <v>84</v>
          </cell>
        </row>
        <row r="226">
          <cell r="B226">
            <v>84</v>
          </cell>
        </row>
        <row r="227">
          <cell r="B227">
            <v>84</v>
          </cell>
        </row>
        <row r="228">
          <cell r="B228">
            <v>139</v>
          </cell>
        </row>
        <row r="229">
          <cell r="B229">
            <v>139</v>
          </cell>
        </row>
        <row r="230">
          <cell r="B230">
            <v>139</v>
          </cell>
        </row>
        <row r="231">
          <cell r="B231">
            <v>139</v>
          </cell>
        </row>
        <row r="232">
          <cell r="B232">
            <v>139</v>
          </cell>
        </row>
        <row r="233">
          <cell r="B233">
            <v>790</v>
          </cell>
        </row>
        <row r="234">
          <cell r="B234">
            <v>790</v>
          </cell>
        </row>
        <row r="235">
          <cell r="B235">
            <v>790</v>
          </cell>
        </row>
        <row r="236">
          <cell r="B236">
            <v>790</v>
          </cell>
        </row>
        <row r="237">
          <cell r="B237">
            <v>790</v>
          </cell>
        </row>
        <row r="238">
          <cell r="B238">
            <v>10</v>
          </cell>
        </row>
        <row r="239">
          <cell r="B239">
            <v>89</v>
          </cell>
        </row>
        <row r="240">
          <cell r="B240">
            <v>4</v>
          </cell>
        </row>
        <row r="241">
          <cell r="B241">
            <v>388</v>
          </cell>
        </row>
        <row r="242">
          <cell r="B242">
            <v>780</v>
          </cell>
        </row>
        <row r="243">
          <cell r="B243">
            <v>1</v>
          </cell>
        </row>
        <row r="244">
          <cell r="B244">
            <v>57</v>
          </cell>
        </row>
        <row r="245">
          <cell r="B245">
            <v>10</v>
          </cell>
        </row>
        <row r="246">
          <cell r="B246">
            <v>1</v>
          </cell>
        </row>
        <row r="247">
          <cell r="B247">
            <v>1</v>
          </cell>
        </row>
        <row r="248">
          <cell r="B248">
            <v>182</v>
          </cell>
        </row>
        <row r="249">
          <cell r="B249">
            <v>432</v>
          </cell>
        </row>
        <row r="250">
          <cell r="B250">
            <v>1</v>
          </cell>
        </row>
        <row r="251">
          <cell r="B251">
            <v>22</v>
          </cell>
        </row>
        <row r="252">
          <cell r="B252">
            <v>8</v>
          </cell>
        </row>
        <row r="253">
          <cell r="B253">
            <v>6</v>
          </cell>
        </row>
        <row r="254">
          <cell r="B254">
            <v>31</v>
          </cell>
        </row>
        <row r="255">
          <cell r="B255">
            <v>2</v>
          </cell>
        </row>
        <row r="256">
          <cell r="B256">
            <v>6</v>
          </cell>
        </row>
        <row r="257">
          <cell r="B257">
            <v>191</v>
          </cell>
        </row>
        <row r="258">
          <cell r="B258">
            <v>1</v>
          </cell>
        </row>
        <row r="259">
          <cell r="B259">
            <v>1</v>
          </cell>
        </row>
        <row r="260">
          <cell r="B260">
            <v>45</v>
          </cell>
        </row>
        <row r="261">
          <cell r="B261">
            <v>140</v>
          </cell>
        </row>
        <row r="262">
          <cell r="B262">
            <v>11</v>
          </cell>
        </row>
        <row r="263">
          <cell r="B263">
            <v>9</v>
          </cell>
        </row>
        <row r="264">
          <cell r="B264">
            <v>64</v>
          </cell>
        </row>
        <row r="265">
          <cell r="B265">
            <v>180</v>
          </cell>
        </row>
        <row r="266">
          <cell r="B266">
            <v>4</v>
          </cell>
        </row>
        <row r="267">
          <cell r="B267">
            <v>1</v>
          </cell>
        </row>
        <row r="268">
          <cell r="B268">
            <v>16</v>
          </cell>
        </row>
        <row r="269">
          <cell r="B269">
            <v>21</v>
          </cell>
        </row>
        <row r="270">
          <cell r="B270">
            <v>132</v>
          </cell>
        </row>
        <row r="271">
          <cell r="B271">
            <v>13</v>
          </cell>
        </row>
        <row r="272">
          <cell r="B272">
            <v>89</v>
          </cell>
        </row>
        <row r="273">
          <cell r="B273">
            <v>1</v>
          </cell>
        </row>
        <row r="274">
          <cell r="B274">
            <v>4</v>
          </cell>
        </row>
        <row r="275">
          <cell r="B275">
            <v>9</v>
          </cell>
        </row>
        <row r="276">
          <cell r="B276">
            <v>45</v>
          </cell>
        </row>
        <row r="277">
          <cell r="B277">
            <v>1</v>
          </cell>
        </row>
        <row r="278">
          <cell r="B278">
            <v>21</v>
          </cell>
        </row>
        <row r="279">
          <cell r="B279">
            <v>66</v>
          </cell>
        </row>
        <row r="280">
          <cell r="B280">
            <v>1</v>
          </cell>
        </row>
        <row r="281">
          <cell r="B281">
            <v>10</v>
          </cell>
        </row>
        <row r="282">
          <cell r="B282">
            <v>16</v>
          </cell>
        </row>
        <row r="283">
          <cell r="B283">
            <v>101</v>
          </cell>
        </row>
        <row r="284">
          <cell r="B284">
            <v>1</v>
          </cell>
        </row>
        <row r="285">
          <cell r="B285">
            <v>2</v>
          </cell>
        </row>
        <row r="286">
          <cell r="B286">
            <v>14</v>
          </cell>
        </row>
        <row r="287">
          <cell r="B287">
            <v>9</v>
          </cell>
        </row>
        <row r="288">
          <cell r="B288">
            <v>71</v>
          </cell>
        </row>
        <row r="289">
          <cell r="B289">
            <v>4</v>
          </cell>
        </row>
        <row r="290">
          <cell r="B290">
            <v>14</v>
          </cell>
        </row>
        <row r="291">
          <cell r="B291">
            <v>139</v>
          </cell>
        </row>
        <row r="292">
          <cell r="B292">
            <v>6</v>
          </cell>
        </row>
        <row r="293">
          <cell r="B293">
            <v>81</v>
          </cell>
        </row>
        <row r="294">
          <cell r="B294">
            <v>279</v>
          </cell>
        </row>
        <row r="295">
          <cell r="B295">
            <v>3</v>
          </cell>
        </row>
        <row r="296">
          <cell r="B296">
            <v>2</v>
          </cell>
        </row>
        <row r="297">
          <cell r="B297">
            <v>9</v>
          </cell>
        </row>
        <row r="298">
          <cell r="B298">
            <v>213</v>
          </cell>
        </row>
        <row r="299">
          <cell r="B299">
            <v>705</v>
          </cell>
        </row>
        <row r="300">
          <cell r="B300">
            <v>13</v>
          </cell>
        </row>
        <row r="301">
          <cell r="B301">
            <v>1</v>
          </cell>
        </row>
        <row r="302">
          <cell r="B302">
            <v>23</v>
          </cell>
        </row>
        <row r="303">
          <cell r="B303">
            <v>26</v>
          </cell>
        </row>
        <row r="304">
          <cell r="B304">
            <v>272</v>
          </cell>
        </row>
        <row r="305">
          <cell r="B305">
            <v>5</v>
          </cell>
        </row>
        <row r="306">
          <cell r="B306">
            <v>2</v>
          </cell>
        </row>
        <row r="307">
          <cell r="B307">
            <v>10</v>
          </cell>
        </row>
        <row r="308">
          <cell r="B308">
            <v>156</v>
          </cell>
        </row>
        <row r="309">
          <cell r="B309">
            <v>544</v>
          </cell>
        </row>
        <row r="310">
          <cell r="B310">
            <v>1</v>
          </cell>
        </row>
        <row r="311">
          <cell r="B311">
            <v>10</v>
          </cell>
        </row>
        <row r="312">
          <cell r="B312">
            <v>1</v>
          </cell>
        </row>
        <row r="313">
          <cell r="B313">
            <v>61</v>
          </cell>
        </row>
        <row r="314">
          <cell r="B314">
            <v>2142</v>
          </cell>
        </row>
        <row r="315">
          <cell r="B315">
            <v>3716</v>
          </cell>
        </row>
        <row r="316">
          <cell r="B316">
            <v>5</v>
          </cell>
        </row>
        <row r="317">
          <cell r="B317">
            <v>33</v>
          </cell>
        </row>
        <row r="318">
          <cell r="B318">
            <v>75</v>
          </cell>
        </row>
        <row r="319">
          <cell r="B319">
            <v>270</v>
          </cell>
        </row>
        <row r="320">
          <cell r="B320">
            <v>1</v>
          </cell>
        </row>
        <row r="321">
          <cell r="B321">
            <v>1</v>
          </cell>
        </row>
        <row r="322">
          <cell r="B322">
            <v>3</v>
          </cell>
        </row>
        <row r="323">
          <cell r="B323">
            <v>174</v>
          </cell>
        </row>
        <row r="324">
          <cell r="B324">
            <v>660</v>
          </cell>
        </row>
        <row r="325">
          <cell r="B325">
            <v>9</v>
          </cell>
        </row>
        <row r="326">
          <cell r="B326">
            <v>22</v>
          </cell>
        </row>
        <row r="327">
          <cell r="B327">
            <v>40</v>
          </cell>
        </row>
        <row r="328">
          <cell r="B328">
            <v>1</v>
          </cell>
        </row>
        <row r="329">
          <cell r="B329">
            <v>24</v>
          </cell>
        </row>
        <row r="330">
          <cell r="B330">
            <v>79</v>
          </cell>
        </row>
        <row r="331">
          <cell r="B331">
            <v>7</v>
          </cell>
        </row>
        <row r="332">
          <cell r="B332">
            <v>4</v>
          </cell>
        </row>
        <row r="333">
          <cell r="B333">
            <v>48</v>
          </cell>
        </row>
        <row r="334">
          <cell r="B334">
            <v>1</v>
          </cell>
        </row>
        <row r="335">
          <cell r="B335">
            <v>26</v>
          </cell>
        </row>
        <row r="336">
          <cell r="B336">
            <v>77</v>
          </cell>
        </row>
        <row r="337">
          <cell r="B337">
            <v>1</v>
          </cell>
        </row>
        <row r="338">
          <cell r="B338">
            <v>10</v>
          </cell>
        </row>
        <row r="339">
          <cell r="B339">
            <v>10</v>
          </cell>
        </row>
        <row r="340">
          <cell r="B340">
            <v>136</v>
          </cell>
        </row>
        <row r="341">
          <cell r="B341">
            <v>2</v>
          </cell>
        </row>
        <row r="342">
          <cell r="B342">
            <v>3</v>
          </cell>
        </row>
        <row r="343">
          <cell r="B343">
            <v>6</v>
          </cell>
        </row>
        <row r="344">
          <cell r="B344">
            <v>72</v>
          </cell>
        </row>
        <row r="345">
          <cell r="B345">
            <v>6</v>
          </cell>
        </row>
        <row r="346">
          <cell r="B346">
            <v>19</v>
          </cell>
        </row>
        <row r="347">
          <cell r="B347">
            <v>117</v>
          </cell>
        </row>
        <row r="348">
          <cell r="B348">
            <v>1</v>
          </cell>
        </row>
        <row r="349">
          <cell r="B349">
            <v>1</v>
          </cell>
        </row>
        <row r="350">
          <cell r="B350">
            <v>1</v>
          </cell>
        </row>
        <row r="351">
          <cell r="B351">
            <v>187</v>
          </cell>
        </row>
        <row r="352">
          <cell r="B352">
            <v>574</v>
          </cell>
        </row>
        <row r="353">
          <cell r="B353">
            <v>10</v>
          </cell>
        </row>
        <row r="354">
          <cell r="B354">
            <v>2</v>
          </cell>
        </row>
        <row r="355">
          <cell r="B355">
            <v>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670</v>
          </cell>
        </row>
        <row r="3">
          <cell r="B3" t="str">
            <v>Вяземский ЕДДС</v>
          </cell>
          <cell r="C3">
            <v>49</v>
          </cell>
        </row>
        <row r="4">
          <cell r="B4" t="str">
            <v>Гагаринский ЕДДС</v>
          </cell>
          <cell r="C4">
            <v>57</v>
          </cell>
        </row>
        <row r="5">
          <cell r="B5" t="str">
            <v>Глинковский ЕДДС</v>
          </cell>
          <cell r="C5">
            <v>46</v>
          </cell>
        </row>
        <row r="6">
          <cell r="B6" t="str">
            <v>Демидовский ЕДДС</v>
          </cell>
          <cell r="C6">
            <v>55</v>
          </cell>
        </row>
        <row r="7">
          <cell r="B7" t="str">
            <v>Дорогобужский ЕДДС</v>
          </cell>
          <cell r="C7">
            <v>19</v>
          </cell>
        </row>
        <row r="8">
          <cell r="B8" t="str">
            <v>Духовщинский ЕДДС</v>
          </cell>
          <cell r="C8">
            <v>3</v>
          </cell>
        </row>
        <row r="9">
          <cell r="B9" t="str">
            <v>ЕДДС</v>
          </cell>
          <cell r="C9">
            <v>24</v>
          </cell>
        </row>
        <row r="10">
          <cell r="B10" t="str">
            <v>Ельнинский ЕДДС</v>
          </cell>
          <cell r="C10">
            <v>429</v>
          </cell>
        </row>
        <row r="11">
          <cell r="B11" t="str">
            <v>Ершичский ЕДДС</v>
          </cell>
          <cell r="C11">
            <v>41</v>
          </cell>
        </row>
        <row r="12">
          <cell r="B12" t="str">
            <v>Кардымовский ЕДДС</v>
          </cell>
          <cell r="C12">
            <v>106</v>
          </cell>
        </row>
        <row r="13">
          <cell r="B13" t="str">
            <v>Краснинский ЕДДС</v>
          </cell>
          <cell r="C13">
            <v>306</v>
          </cell>
        </row>
        <row r="14">
          <cell r="B14" t="str">
            <v>Монастырщинский ЕДДС</v>
          </cell>
          <cell r="C14">
            <v>35</v>
          </cell>
        </row>
        <row r="15">
          <cell r="B15" t="str">
            <v>Новодугинский ЕДДС</v>
          </cell>
          <cell r="C15">
            <v>2967</v>
          </cell>
        </row>
        <row r="16">
          <cell r="B16" t="str">
            <v>Починковский ЕДДС</v>
          </cell>
          <cell r="C16">
            <v>28</v>
          </cell>
        </row>
        <row r="17">
          <cell r="B17" t="str">
            <v>Рославльский ЕДДС</v>
          </cell>
          <cell r="C17">
            <v>264</v>
          </cell>
        </row>
        <row r="18">
          <cell r="B18" t="str">
            <v>Руднянский ЕДДС</v>
          </cell>
          <cell r="C18">
            <v>31</v>
          </cell>
        </row>
        <row r="19">
          <cell r="B19" t="str">
            <v>Сафоновский ЕДДС</v>
          </cell>
          <cell r="C19">
            <v>23</v>
          </cell>
        </row>
        <row r="20">
          <cell r="B20" t="str">
            <v>Смоленский район ЕДДС</v>
          </cell>
          <cell r="C20">
            <v>66</v>
          </cell>
        </row>
        <row r="21">
          <cell r="B21" t="str">
            <v>Сычевский ЕДДС</v>
          </cell>
          <cell r="C21">
            <v>101</v>
          </cell>
        </row>
        <row r="22">
          <cell r="B22" t="str">
            <v>Темкинский ЕДДС</v>
          </cell>
          <cell r="C22">
            <v>69</v>
          </cell>
        </row>
        <row r="23">
          <cell r="B23" t="str">
            <v>Угранский ЕДДС</v>
          </cell>
          <cell r="C23">
            <v>52</v>
          </cell>
        </row>
        <row r="24">
          <cell r="B24" t="str">
            <v>Х.-Жирковский ЕДДС</v>
          </cell>
          <cell r="C24">
            <v>155</v>
          </cell>
        </row>
        <row r="25">
          <cell r="B25" t="str">
            <v>Хиславичский ЕДДС</v>
          </cell>
          <cell r="C25">
            <v>353</v>
          </cell>
        </row>
        <row r="26">
          <cell r="B26" t="str">
            <v>Шумячский ЕДДС</v>
          </cell>
          <cell r="C26">
            <v>119</v>
          </cell>
        </row>
        <row r="27">
          <cell r="B27" t="str">
            <v>Ярцевский ЕДДС</v>
          </cell>
          <cell r="C27">
            <v>23</v>
          </cell>
        </row>
        <row r="28">
          <cell r="B28">
            <v>670</v>
          </cell>
          <cell r="C28">
            <v>6670</v>
          </cell>
        </row>
        <row r="29">
          <cell r="B29">
            <v>49</v>
          </cell>
          <cell r="C29">
            <v>102459</v>
          </cell>
        </row>
        <row r="30">
          <cell r="B30">
            <v>57</v>
          </cell>
          <cell r="C30">
            <v>23805</v>
          </cell>
        </row>
        <row r="31">
          <cell r="B31">
            <v>46</v>
          </cell>
          <cell r="C31">
            <v>18195</v>
          </cell>
        </row>
        <row r="32">
          <cell r="B32">
            <v>55</v>
          </cell>
          <cell r="C32">
            <v>33485</v>
          </cell>
        </row>
        <row r="33">
          <cell r="B33">
            <v>19</v>
          </cell>
          <cell r="C33">
            <v>4410</v>
          </cell>
        </row>
        <row r="34">
          <cell r="B34">
            <v>3</v>
          </cell>
          <cell r="C34">
            <v>21052</v>
          </cell>
        </row>
        <row r="35">
          <cell r="B35">
            <v>24</v>
          </cell>
          <cell r="C35">
            <v>23347</v>
          </cell>
        </row>
        <row r="36">
          <cell r="B36">
            <v>429</v>
          </cell>
          <cell r="C36">
            <v>24504</v>
          </cell>
        </row>
        <row r="37">
          <cell r="B37">
            <v>41</v>
          </cell>
          <cell r="C37">
            <v>8347</v>
          </cell>
        </row>
        <row r="38">
          <cell r="B38">
            <v>106</v>
          </cell>
          <cell r="C38">
            <v>31453</v>
          </cell>
        </row>
        <row r="39">
          <cell r="B39">
            <v>306</v>
          </cell>
          <cell r="C39">
            <v>25604</v>
          </cell>
        </row>
        <row r="40">
          <cell r="B40">
            <v>35</v>
          </cell>
          <cell r="C40">
            <v>19646</v>
          </cell>
        </row>
        <row r="41">
          <cell r="B41">
            <v>2967</v>
          </cell>
          <cell r="C41">
            <v>28290</v>
          </cell>
        </row>
        <row r="42">
          <cell r="B42">
            <v>28</v>
          </cell>
          <cell r="C42">
            <v>32675</v>
          </cell>
        </row>
        <row r="43">
          <cell r="B43">
            <v>264</v>
          </cell>
          <cell r="C43">
            <v>104122</v>
          </cell>
        </row>
        <row r="44">
          <cell r="B44">
            <v>31</v>
          </cell>
          <cell r="C44">
            <v>22</v>
          </cell>
        </row>
        <row r="45">
          <cell r="B45">
            <v>23</v>
          </cell>
          <cell r="C45">
            <v>55506</v>
          </cell>
        </row>
        <row r="46">
          <cell r="B46">
            <v>66</v>
          </cell>
          <cell r="C46">
            <v>15003</v>
          </cell>
        </row>
        <row r="47">
          <cell r="B47">
            <v>101</v>
          </cell>
          <cell r="C47">
            <v>55506</v>
          </cell>
        </row>
        <row r="48">
          <cell r="B48">
            <v>69</v>
          </cell>
          <cell r="C48">
            <v>15003</v>
          </cell>
        </row>
        <row r="49">
          <cell r="B49">
            <v>52</v>
          </cell>
        </row>
        <row r="50">
          <cell r="B50">
            <v>155</v>
          </cell>
        </row>
        <row r="51">
          <cell r="B51">
            <v>353</v>
          </cell>
        </row>
        <row r="52">
          <cell r="B52">
            <v>119</v>
          </cell>
        </row>
        <row r="53">
          <cell r="B53">
            <v>23</v>
          </cell>
        </row>
        <row r="54">
          <cell r="B54">
            <v>93</v>
          </cell>
        </row>
        <row r="55">
          <cell r="B55">
            <v>428</v>
          </cell>
        </row>
        <row r="56">
          <cell r="B56">
            <v>158</v>
          </cell>
        </row>
        <row r="57">
          <cell r="B57">
            <v>91</v>
          </cell>
        </row>
        <row r="58">
          <cell r="B58">
            <v>91</v>
          </cell>
        </row>
        <row r="59">
          <cell r="B59">
            <v>9</v>
          </cell>
        </row>
        <row r="60">
          <cell r="B60">
            <v>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12</v>
          </cell>
        </row>
        <row r="3">
          <cell r="C3">
            <v>11</v>
          </cell>
        </row>
        <row r="4">
          <cell r="C4">
            <v>160</v>
          </cell>
        </row>
        <row r="5">
          <cell r="C5">
            <v>111</v>
          </cell>
        </row>
        <row r="6">
          <cell r="C6">
            <v>126</v>
          </cell>
        </row>
        <row r="7">
          <cell r="C7">
            <v>1479</v>
          </cell>
        </row>
        <row r="8">
          <cell r="C8">
            <v>69</v>
          </cell>
        </row>
        <row r="9">
          <cell r="C9">
            <v>124</v>
          </cell>
        </row>
        <row r="10">
          <cell r="C10">
            <v>889</v>
          </cell>
        </row>
        <row r="11">
          <cell r="C11">
            <v>2</v>
          </cell>
        </row>
        <row r="12">
          <cell r="C12">
            <v>13</v>
          </cell>
        </row>
        <row r="13">
          <cell r="C13">
            <v>40</v>
          </cell>
        </row>
        <row r="14">
          <cell r="C14">
            <v>13</v>
          </cell>
        </row>
        <row r="15">
          <cell r="C15">
            <v>60</v>
          </cell>
        </row>
        <row r="16">
          <cell r="C16">
            <v>364</v>
          </cell>
        </row>
        <row r="17">
          <cell r="C17">
            <v>32</v>
          </cell>
        </row>
        <row r="18">
          <cell r="C18">
            <v>33</v>
          </cell>
        </row>
        <row r="19">
          <cell r="C19">
            <v>292</v>
          </cell>
        </row>
        <row r="20">
          <cell r="C20">
            <v>30</v>
          </cell>
        </row>
        <row r="21">
          <cell r="C21">
            <v>76</v>
          </cell>
        </row>
        <row r="22">
          <cell r="C22">
            <v>356</v>
          </cell>
        </row>
        <row r="23">
          <cell r="C23">
            <v>24</v>
          </cell>
        </row>
        <row r="24">
          <cell r="C24">
            <v>52</v>
          </cell>
        </row>
        <row r="25">
          <cell r="C25">
            <v>276</v>
          </cell>
        </row>
        <row r="26">
          <cell r="C26">
            <v>13</v>
          </cell>
        </row>
        <row r="27">
          <cell r="C27">
            <v>36</v>
          </cell>
        </row>
        <row r="28">
          <cell r="C28">
            <v>199</v>
          </cell>
        </row>
        <row r="29">
          <cell r="C29">
            <v>5</v>
          </cell>
        </row>
        <row r="30">
          <cell r="C30">
            <v>15</v>
          </cell>
        </row>
        <row r="31">
          <cell r="C31">
            <v>92</v>
          </cell>
        </row>
        <row r="32">
          <cell r="C32">
            <v>12</v>
          </cell>
        </row>
        <row r="33">
          <cell r="C33">
            <v>71</v>
          </cell>
        </row>
        <row r="34">
          <cell r="C34">
            <v>190</v>
          </cell>
        </row>
        <row r="35">
          <cell r="C35">
            <v>8</v>
          </cell>
        </row>
        <row r="36">
          <cell r="C36">
            <v>36</v>
          </cell>
        </row>
        <row r="37">
          <cell r="C37">
            <v>198</v>
          </cell>
        </row>
        <row r="38">
          <cell r="C38">
            <v>8</v>
          </cell>
        </row>
        <row r="39">
          <cell r="C39">
            <v>36</v>
          </cell>
        </row>
        <row r="40">
          <cell r="C40">
            <v>119</v>
          </cell>
        </row>
        <row r="41">
          <cell r="C41">
            <v>17</v>
          </cell>
        </row>
        <row r="42">
          <cell r="C42">
            <v>35</v>
          </cell>
        </row>
        <row r="43">
          <cell r="C43">
            <v>212</v>
          </cell>
        </row>
        <row r="44">
          <cell r="C44">
            <v>34</v>
          </cell>
        </row>
        <row r="45">
          <cell r="C45">
            <v>118</v>
          </cell>
        </row>
        <row r="46">
          <cell r="C46">
            <v>549</v>
          </cell>
        </row>
        <row r="47">
          <cell r="C47">
            <v>101</v>
          </cell>
        </row>
        <row r="48">
          <cell r="C48">
            <v>204</v>
          </cell>
        </row>
        <row r="49">
          <cell r="C49">
            <v>1328</v>
          </cell>
        </row>
        <row r="50">
          <cell r="C50">
            <v>28</v>
          </cell>
        </row>
        <row r="51">
          <cell r="C51">
            <v>114</v>
          </cell>
        </row>
        <row r="52">
          <cell r="C52">
            <v>440</v>
          </cell>
        </row>
        <row r="53">
          <cell r="C53">
            <v>84</v>
          </cell>
        </row>
        <row r="54">
          <cell r="C54">
            <v>253</v>
          </cell>
        </row>
        <row r="55">
          <cell r="C55">
            <v>1057</v>
          </cell>
        </row>
        <row r="56">
          <cell r="C56">
            <v>4218</v>
          </cell>
        </row>
        <row r="57">
          <cell r="C57">
            <v>633</v>
          </cell>
        </row>
        <row r="58">
          <cell r="C58">
            <v>21508</v>
          </cell>
        </row>
        <row r="59">
          <cell r="C59">
            <v>87</v>
          </cell>
        </row>
        <row r="60">
          <cell r="C60">
            <v>334</v>
          </cell>
        </row>
        <row r="61">
          <cell r="C61">
            <v>1505</v>
          </cell>
        </row>
        <row r="62">
          <cell r="C62">
            <v>10</v>
          </cell>
        </row>
        <row r="63">
          <cell r="C63">
            <v>24</v>
          </cell>
        </row>
        <row r="64">
          <cell r="C64">
            <v>119</v>
          </cell>
        </row>
        <row r="65">
          <cell r="C65">
            <v>2</v>
          </cell>
        </row>
        <row r="66">
          <cell r="C66">
            <v>13</v>
          </cell>
        </row>
        <row r="67">
          <cell r="C67">
            <v>73</v>
          </cell>
        </row>
        <row r="68">
          <cell r="C68">
            <v>20</v>
          </cell>
        </row>
        <row r="69">
          <cell r="C69">
            <v>23</v>
          </cell>
        </row>
        <row r="70">
          <cell r="C70">
            <v>164</v>
          </cell>
        </row>
        <row r="71">
          <cell r="C71">
            <v>6</v>
          </cell>
        </row>
        <row r="72">
          <cell r="C72">
            <v>21</v>
          </cell>
        </row>
        <row r="73">
          <cell r="C73">
            <v>160</v>
          </cell>
        </row>
        <row r="74">
          <cell r="C74">
            <v>6</v>
          </cell>
        </row>
        <row r="75">
          <cell r="C75">
            <v>40</v>
          </cell>
        </row>
        <row r="76">
          <cell r="C76">
            <v>127</v>
          </cell>
        </row>
        <row r="77">
          <cell r="C77">
            <v>3</v>
          </cell>
        </row>
        <row r="78">
          <cell r="C78">
            <v>23</v>
          </cell>
        </row>
        <row r="79">
          <cell r="C79">
            <v>125</v>
          </cell>
        </row>
        <row r="80">
          <cell r="C80">
            <v>82</v>
          </cell>
        </row>
        <row r="81">
          <cell r="C81">
            <v>143</v>
          </cell>
        </row>
        <row r="82">
          <cell r="C82">
            <v>1089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20</v>
      </c>
      <c r="C4" s="13">
        <f>'[1]1'!$C$4</f>
        <v>130</v>
      </c>
      <c r="D4" s="14">
        <f>_xlfn.IFNA(VLOOKUP($A4,'[2]1'!$A$2:$B$28,2,0), "x")</f>
        <v>20</v>
      </c>
      <c r="E4" s="15">
        <f t="shared" ref="E4:E30" si="1">B4-D4-G4</f>
        <v>0</v>
      </c>
      <c r="F4" s="13">
        <f>C4-H4-'[1]1'!$C$2</f>
        <v>107</v>
      </c>
      <c r="G4" s="16">
        <f>_xlfn.IFNA(VLOOKUP($A4&amp;" ЕДДС",'[3]1'!$B$2:$D$60000,3,0), "x")</f>
        <v>0</v>
      </c>
      <c r="H4" s="13">
        <f>'[1]1'!$C$3</f>
        <v>16</v>
      </c>
      <c r="I4" s="17">
        <f>_xlfn.IFNA(VLOOKUP($A4&amp;" ЕДДС",'[4]1'!$B$2:$E$60,2,0)/86400, "")</f>
        <v>7.0717592592592594E-3</v>
      </c>
      <c r="J4" s="17">
        <f>_xlfn.IFNA(VLOOKUP($A4&amp;" ЕДДС",'[4]1'!$B$2:$E$60,3,0)/86400, "")</f>
        <v>1.0879629629629629E-3</v>
      </c>
      <c r="K4" s="17">
        <f>_xlfn.IFNA(VLOOKUP($A4&amp;" ЕДДС",'[4]1'!$B$2:$E$60,4,0)/86400, "")</f>
        <v>0.50572916666666667</v>
      </c>
      <c r="L4" s="17" t="str">
        <f>_xlfn.IFNA(VLOOKUP($A4&amp;" ЕДДС",'[4]1'!$B$1:$E$60,1,0),"")</f>
        <v>Велижский ЕДДС</v>
      </c>
      <c r="M4" s="16">
        <f>_xlfn.IFNA(VLOOKUP($A4&amp;" ЕДДС",'[3]1'!$B$2:$D$60000,2,0), "x")</f>
        <v>0</v>
      </c>
    </row>
    <row r="5" spans="1:13" ht="15.75" x14ac:dyDescent="0.25">
      <c r="A5" s="11" t="s">
        <v>11</v>
      </c>
      <c r="B5" s="12">
        <f t="shared" si="0"/>
        <v>176</v>
      </c>
      <c r="C5" s="13">
        <f>'[1]1'!$C$7</f>
        <v>1356</v>
      </c>
      <c r="D5" s="14">
        <f>_xlfn.IFNA(VLOOKUP($A5,'[2]1'!$A$2:$B$28,2,0), "x")</f>
        <v>176</v>
      </c>
      <c r="E5" s="15">
        <f t="shared" si="1"/>
        <v>0</v>
      </c>
      <c r="F5" s="13">
        <f>C5-H5-'[1]1'!$C$5</f>
        <v>1148</v>
      </c>
      <c r="G5" s="16">
        <f>_xlfn.IFNA(VLOOKUP($A5&amp;" ЕДДС",'[3]1'!$B$2:$D$60000,3,0), "x")</f>
        <v>0</v>
      </c>
      <c r="H5" s="13">
        <f>'[1]1'!$C$6</f>
        <v>98</v>
      </c>
      <c r="I5" s="17">
        <f>_xlfn.IFNA(VLOOKUP($A5&amp;" ЕДДС",'[4]1'!$B$2:$E$60,2,0)/86400, "")</f>
        <v>4.7453703703703704E-4</v>
      </c>
      <c r="J5" s="17">
        <f>_xlfn.IFNA(VLOOKUP($A5&amp;" ЕДДС",'[4]1'!$B$2:$E$60,3,0)/86400, "")</f>
        <v>5.5671296296296293E-3</v>
      </c>
      <c r="K5" s="17">
        <f>_xlfn.IFNA(VLOOKUP($A5&amp;" ЕДДС",'[4]1'!$B$2:$E$60,4,0)/86400, "")</f>
        <v>0.42083333333333334</v>
      </c>
      <c r="L5" s="17" t="str">
        <f>_xlfn.IFNA(VLOOKUP($A5&amp;" ЕДДС",'[4]1'!$B$1:$E$60,1,0),"")</f>
        <v>Вяземский ЕДДС</v>
      </c>
      <c r="M5" s="16">
        <f>_xlfn.IFNA(VLOOKUP($A5&amp;" ЕДДС",'[3]1'!$B$2:$D$60000,2,0), "x")</f>
        <v>0</v>
      </c>
    </row>
    <row r="6" spans="1:13" ht="15.75" x14ac:dyDescent="0.25">
      <c r="A6" s="11" t="s">
        <v>12</v>
      </c>
      <c r="B6" s="12">
        <f t="shared" si="0"/>
        <v>92</v>
      </c>
      <c r="C6" s="13">
        <f>'[1]1'!$C$10</f>
        <v>794</v>
      </c>
      <c r="D6" s="14">
        <f>_xlfn.IFNA(VLOOKUP($A6,'[2]1'!$A$2:$B$28,2,0), "x")</f>
        <v>92</v>
      </c>
      <c r="E6" s="15">
        <f t="shared" si="1"/>
        <v>0</v>
      </c>
      <c r="F6" s="13">
        <f>C6-H6-'[1]1'!$C$8</f>
        <v>659</v>
      </c>
      <c r="G6" s="16">
        <f>_xlfn.IFNA(VLOOKUP($A6&amp;" ЕДДС",'[3]1'!$B$2:$D$60000,3,0), "x")</f>
        <v>0</v>
      </c>
      <c r="H6" s="13">
        <f>'[1]1'!$C$9</f>
        <v>71</v>
      </c>
      <c r="I6" s="17">
        <f>_xlfn.IFNA(VLOOKUP($A6&amp;" ЕДДС",'[4]1'!$B$2:$E$60,2,0)/86400, "")</f>
        <v>2.3148148148148149E-4</v>
      </c>
      <c r="J6" s="17">
        <f>_xlfn.IFNA(VLOOKUP($A6&amp;" ЕДДС",'[4]1'!$B$2:$E$60,3,0)/86400, "")</f>
        <v>1.8634259259259259E-3</v>
      </c>
      <c r="K6" s="17">
        <f>_xlfn.IFNA(VLOOKUP($A6&amp;" ЕДДС",'[4]1'!$B$2:$E$60,4,0)/86400, "")</f>
        <v>0.11307870370370371</v>
      </c>
      <c r="L6" s="17" t="str">
        <f>_xlfn.IFNA(VLOOKUP($A6&amp;" ЕДДС",'[4]1'!$B$1:$E$60,1,0),"")</f>
        <v>Гагаринский ЕДДС</v>
      </c>
      <c r="M6" s="16">
        <f>_xlfn.IFNA(VLOOKUP($A6&amp;" ЕДДС",'[3]1'!$B$2:$D$60000,2,0), "x")</f>
        <v>0</v>
      </c>
    </row>
    <row r="7" spans="1:13" ht="15.75" x14ac:dyDescent="0.25">
      <c r="A7" s="11" t="s">
        <v>13</v>
      </c>
      <c r="B7" s="12">
        <f t="shared" si="0"/>
        <v>4</v>
      </c>
      <c r="C7" s="13">
        <f>'[1]1'!$C$13</f>
        <v>35</v>
      </c>
      <c r="D7" s="14">
        <f>_xlfn.IFNA(VLOOKUP($A7,'[2]1'!$A$2:$B$28,2,0), "x")</f>
        <v>4</v>
      </c>
      <c r="E7" s="15">
        <f t="shared" si="1"/>
        <v>0</v>
      </c>
      <c r="F7" s="13">
        <f>C7-H7-'[1]1'!$C$11</f>
        <v>30</v>
      </c>
      <c r="G7" s="16">
        <f>_xlfn.IFNA(VLOOKUP($A7&amp;" ЕДДС",'[3]1'!$B$2:$D$60000,3,0), "x")</f>
        <v>0</v>
      </c>
      <c r="H7" s="13">
        <f>'[1]1'!$C$12</f>
        <v>3</v>
      </c>
      <c r="I7" s="17">
        <f>_xlfn.IFNA(VLOOKUP($A7&amp;" ЕДДС",'[4]1'!$B$2:$E$60,2,0)/86400, "")</f>
        <v>3.4722222222222224E-4</v>
      </c>
      <c r="J7" s="17">
        <f>_xlfn.IFNA(VLOOKUP($A7&amp;" ЕДДС",'[4]1'!$B$2:$E$60,3,0)/86400, "")</f>
        <v>6.5509259259259262E-3</v>
      </c>
      <c r="K7" s="17">
        <f>_xlfn.IFNA(VLOOKUP($A7&amp;" ЕДДС",'[4]1'!$B$2:$E$60,4,0)/86400, "")</f>
        <v>3.1481481481481482E-3</v>
      </c>
      <c r="L7" s="17" t="str">
        <f>_xlfn.IFNA(VLOOKUP($A7&amp;" ЕДДС",'[4]1'!$B$1:$E$60,1,0),"")</f>
        <v>Глинковский ЕДДС</v>
      </c>
      <c r="M7" s="16">
        <f>_xlfn.IFNA(VLOOKUP($A7&amp;" ЕДДС",'[3]1'!$B$2:$D$60000,2,0), "x")</f>
        <v>0</v>
      </c>
    </row>
    <row r="8" spans="1:13" ht="15.75" x14ac:dyDescent="0.25">
      <c r="A8" s="11" t="s">
        <v>14</v>
      </c>
      <c r="B8" s="12">
        <f t="shared" si="0"/>
        <v>19</v>
      </c>
      <c r="C8" s="13">
        <f>'[1]1'!$C$16</f>
        <v>263</v>
      </c>
      <c r="D8" s="14">
        <f>_xlfn.IFNA(VLOOKUP($A8,'[2]1'!$A$2:$B$28,2,0), "x")</f>
        <v>19</v>
      </c>
      <c r="E8" s="15">
        <f t="shared" si="1"/>
        <v>0</v>
      </c>
      <c r="F8" s="13">
        <f>C8-H8-'[1]1'!$C$14</f>
        <v>232</v>
      </c>
      <c r="G8" s="16">
        <f>_xlfn.IFNA(VLOOKUP($A8&amp;" ЕДДС",'[3]1'!$B$2:$D$60000,3,0), "x")</f>
        <v>0</v>
      </c>
      <c r="H8" s="13">
        <f>'[1]1'!$C$15</f>
        <v>19</v>
      </c>
      <c r="I8" s="17">
        <f>_xlfn.IFNA(VLOOKUP($A8&amp;" ЕДДС",'[4]1'!$B$2:$E$60,2,0)/86400, "")</f>
        <v>2.0057870370370372E-2</v>
      </c>
      <c r="J8" s="17">
        <f>_xlfn.IFNA(VLOOKUP($A8&amp;" ЕДДС",'[4]1'!$B$2:$E$60,3,0)/86400, "")</f>
        <v>1.1087962962962963E-2</v>
      </c>
      <c r="K8" s="17">
        <f>_xlfn.IFNA(VLOOKUP($A8&amp;" ЕДДС",'[4]1'!$B$2:$E$60,4,0)/86400, "")</f>
        <v>0.24113425925925927</v>
      </c>
      <c r="L8" s="17" t="str">
        <f>_xlfn.IFNA(VLOOKUP($A8&amp;" ЕДДС",'[4]1'!$B$1:$E$60,1,0),"")</f>
        <v>Демидовский ЕДДС</v>
      </c>
      <c r="M8" s="16">
        <f>_xlfn.IFNA(VLOOKUP($A8&amp;" ЕДДС",'[3]1'!$B$2:$D$60000,2,0), "x")</f>
        <v>0</v>
      </c>
    </row>
    <row r="9" spans="1:13" ht="15.75" x14ac:dyDescent="0.25">
      <c r="A9" s="11" t="s">
        <v>15</v>
      </c>
      <c r="B9" s="12">
        <f t="shared" si="0"/>
        <v>37</v>
      </c>
      <c r="C9" s="13">
        <f>'[1]1'!$C$19</f>
        <v>283</v>
      </c>
      <c r="D9" s="14">
        <f>_xlfn.IFNA(VLOOKUP($A9,'[2]1'!$A$2:$B$28,2,0), "x")</f>
        <v>37</v>
      </c>
      <c r="E9" s="15">
        <f t="shared" si="1"/>
        <v>0</v>
      </c>
      <c r="F9" s="13">
        <f>C9-H9-'[1]1'!$C$17</f>
        <v>228</v>
      </c>
      <c r="G9" s="16">
        <f>_xlfn.IFNA(VLOOKUP($A9&amp;" ЕДДС",'[3]1'!$B$2:$D$60000,3,0), "x")</f>
        <v>0</v>
      </c>
      <c r="H9" s="13">
        <f>'[1]1'!$C$18</f>
        <v>31</v>
      </c>
      <c r="I9" s="17">
        <f>_xlfn.IFNA(VLOOKUP($A9&amp;" ЕДДС",'[4]1'!$B$2:$E$60,2,0)/86400, "")</f>
        <v>5.4861111111111109E-3</v>
      </c>
      <c r="J9" s="17">
        <f>_xlfn.IFNA(VLOOKUP($A9&amp;" ЕДДС",'[4]1'!$B$2:$E$60,3,0)/86400, "")</f>
        <v>3.9814814814814817E-3</v>
      </c>
      <c r="K9" s="17">
        <f>_xlfn.IFNA(VLOOKUP($A9&amp;" ЕДДС",'[4]1'!$B$2:$E$60,4,0)/86400, "")</f>
        <v>9.2708333333333341E-3</v>
      </c>
      <c r="L9" s="17" t="str">
        <f>_xlfn.IFNA(VLOOKUP($A9&amp;" ЕДДС",'[4]1'!$B$1:$E$60,1,0),"")</f>
        <v>Десногорск ЕДДС</v>
      </c>
      <c r="M9" s="16">
        <f>_xlfn.IFNA(VLOOKUP($A9&amp;" ЕДДС",'[3]1'!$B$2:$D$60000,2,0), "x")</f>
        <v>0</v>
      </c>
    </row>
    <row r="10" spans="1:13" ht="15.75" x14ac:dyDescent="0.25">
      <c r="A10" s="11" t="s">
        <v>16</v>
      </c>
      <c r="B10" s="12">
        <f t="shared" si="0"/>
        <v>74</v>
      </c>
      <c r="C10" s="13">
        <f>'[1]1'!$C$22</f>
        <v>319</v>
      </c>
      <c r="D10" s="14">
        <f>_xlfn.IFNA(VLOOKUP($A10,'[2]1'!$A$2:$B$28,2,0), "x")</f>
        <v>74</v>
      </c>
      <c r="E10" s="15">
        <f t="shared" si="1"/>
        <v>0</v>
      </c>
      <c r="F10" s="13">
        <f>C10-H10-'[1]1'!$C$20</f>
        <v>232</v>
      </c>
      <c r="G10" s="16">
        <f>_xlfn.IFNA(VLOOKUP($A10&amp;" ЕДДС",'[3]1'!$B$2:$D$60000,3,0), "x")</f>
        <v>0</v>
      </c>
      <c r="H10" s="13">
        <f>'[1]1'!$C$21</f>
        <v>62</v>
      </c>
      <c r="I10" s="17">
        <f>_xlfn.IFNA(VLOOKUP($A10&amp;" ЕДДС",'[4]1'!$B$2:$E$60,2,0)/86400, "")</f>
        <v>5.5555555555555556E-4</v>
      </c>
      <c r="J10" s="17">
        <f>_xlfn.IFNA(VLOOKUP($A10&amp;" ЕДДС",'[4]1'!$B$2:$E$60,3,0)/86400, "")</f>
        <v>5.7870370370370373E-5</v>
      </c>
      <c r="K10" s="17">
        <f>_xlfn.IFNA(VLOOKUP($A10&amp;" ЕДДС",'[4]1'!$B$2:$E$60,4,0)/86400, "")</f>
        <v>0.28045138888888888</v>
      </c>
      <c r="L10" s="17" t="str">
        <f>_xlfn.IFNA(VLOOKUP($A10&amp;" ЕДДС",'[4]1'!$B$1:$E$60,1,0),"")</f>
        <v>Дорогобужский ЕДДС</v>
      </c>
      <c r="M10" s="16">
        <f>_xlfn.IFNA(VLOOKUP($A10&amp;" ЕДДС",'[3]1'!$B$2:$D$60000,2,0), "x")</f>
        <v>0</v>
      </c>
    </row>
    <row r="11" spans="1:13" ht="15.75" x14ac:dyDescent="0.25">
      <c r="A11" s="11" t="s">
        <v>17</v>
      </c>
      <c r="B11" s="12">
        <f t="shared" si="0"/>
        <v>36</v>
      </c>
      <c r="C11" s="13">
        <f>'[1]1'!$C$25</f>
        <v>212</v>
      </c>
      <c r="D11" s="14">
        <f>_xlfn.IFNA(VLOOKUP($A11,'[2]1'!$A$2:$B$28,2,0), "x")</f>
        <v>36</v>
      </c>
      <c r="E11" s="15">
        <f t="shared" si="1"/>
        <v>0</v>
      </c>
      <c r="F11" s="13">
        <f>C11-H11-'[1]1'!$C$23</f>
        <v>172</v>
      </c>
      <c r="G11" s="16">
        <f>_xlfn.IFNA(VLOOKUP($A11&amp;" ЕДДС",'[3]1'!$B$2:$D$60000,3,0), "x")</f>
        <v>0</v>
      </c>
      <c r="H11" s="13">
        <f>'[1]1'!$C$24</f>
        <v>28</v>
      </c>
      <c r="I11" s="17">
        <f>_xlfn.IFNA(VLOOKUP($A11&amp;" ЕДДС",'[4]1'!$B$2:$E$60,2,0)/86400, "")</f>
        <v>7.7546296296296293E-4</v>
      </c>
      <c r="J11" s="17">
        <f>_xlfn.IFNA(VLOOKUP($A11&amp;" ЕДДС",'[4]1'!$B$2:$E$60,3,0)/86400, "")</f>
        <v>9.837962962962962E-4</v>
      </c>
      <c r="K11" s="17">
        <f>_xlfn.IFNA(VLOOKUP($A11&amp;" ЕДДС",'[4]1'!$B$2:$E$60,4,0)/86400, "")</f>
        <v>0.13979166666666668</v>
      </c>
      <c r="L11" s="17" t="str">
        <f>_xlfn.IFNA(VLOOKUP($A11&amp;" ЕДДС",'[4]1'!$B$1:$E$60,1,0),"")</f>
        <v>Духовщинский ЕДДС</v>
      </c>
      <c r="M11" s="16">
        <f>_xlfn.IFNA(VLOOKUP($A11&amp;" ЕДДС",'[3]1'!$B$2:$D$60000,2,0), "x")</f>
        <v>0</v>
      </c>
    </row>
    <row r="12" spans="1:13" ht="15.75" x14ac:dyDescent="0.25">
      <c r="A12" s="11" t="s">
        <v>18</v>
      </c>
      <c r="B12" s="12">
        <f t="shared" si="0"/>
        <v>26</v>
      </c>
      <c r="C12" s="13">
        <f>'[1]1'!$C$28</f>
        <v>153</v>
      </c>
      <c r="D12" s="14">
        <f>_xlfn.IFNA(VLOOKUP($A12,'[2]1'!$A$2:$B$28,2,0), "x")</f>
        <v>26</v>
      </c>
      <c r="E12" s="15">
        <f t="shared" si="1"/>
        <v>0</v>
      </c>
      <c r="F12" s="13">
        <f>C12-H12-'[1]1'!$C$26</f>
        <v>121</v>
      </c>
      <c r="G12" s="16">
        <f>_xlfn.IFNA(VLOOKUP($A12&amp;" ЕДДС",'[3]1'!$B$2:$D$60000,3,0), "x")</f>
        <v>0</v>
      </c>
      <c r="H12" s="13">
        <f>'[1]1'!$C$27</f>
        <v>19</v>
      </c>
      <c r="I12" s="17">
        <f>_xlfn.IFNA(VLOOKUP($A12&amp;" ЕДДС",'[4]1'!$B$2:$E$60,2,0)/86400, "")</f>
        <v>3.0532407407407407E-2</v>
      </c>
      <c r="J12" s="17">
        <f>_xlfn.IFNA(VLOOKUP($A12&amp;" ЕДДС",'[4]1'!$B$2:$E$60,3,0)/86400, "")</f>
        <v>1.863425925925926E-2</v>
      </c>
      <c r="K12" s="17">
        <f>_xlfn.IFNA(VLOOKUP($A12&amp;" ЕДДС",'[4]1'!$B$2:$E$60,4,0)/86400, "")</f>
        <v>0.19376157407407407</v>
      </c>
      <c r="L12" s="17" t="str">
        <f>_xlfn.IFNA(VLOOKUP($A12&amp;" ЕДДС",'[4]1'!$B$1:$E$60,1,0),"")</f>
        <v>Ельнинский ЕДДС</v>
      </c>
      <c r="M12" s="16">
        <f>_xlfn.IFNA(VLOOKUP($A12&amp;" ЕДДС",'[3]1'!$B$2:$D$60000,2,0), "x")</f>
        <v>0</v>
      </c>
    </row>
    <row r="13" spans="1:13" ht="15.75" x14ac:dyDescent="0.25">
      <c r="A13" s="11" t="s">
        <v>19</v>
      </c>
      <c r="B13" s="12">
        <f t="shared" si="0"/>
        <v>24</v>
      </c>
      <c r="C13" s="13">
        <f>'[1]1'!$C$31</f>
        <v>101</v>
      </c>
      <c r="D13" s="14">
        <f>_xlfn.IFNA(VLOOKUP($A13,'[2]1'!$A$2:$B$28,2,0), "x")</f>
        <v>24</v>
      </c>
      <c r="E13" s="15">
        <f t="shared" si="1"/>
        <v>0</v>
      </c>
      <c r="F13" s="13">
        <f>C13-H13-'[1]1'!$C$29</f>
        <v>76</v>
      </c>
      <c r="G13" s="16">
        <f>_xlfn.IFNA(VLOOKUP($A13&amp;" ЕДДС",'[3]1'!$B$2:$D$60000,3,0), "x")</f>
        <v>0</v>
      </c>
      <c r="H13" s="13">
        <f>'[1]1'!$C$30</f>
        <v>20</v>
      </c>
      <c r="I13" s="17">
        <f>_xlfn.IFNA(VLOOKUP($A13&amp;" ЕДДС",'[4]1'!$B$2:$E$60,2,0)/86400, "")</f>
        <v>1.238425925925926E-3</v>
      </c>
      <c r="J13" s="17">
        <f>_xlfn.IFNA(VLOOKUP($A13&amp;" ЕДДС",'[4]1'!$B$2:$E$60,3,0)/86400, "")</f>
        <v>1.8171296296296297E-3</v>
      </c>
      <c r="K13" s="17">
        <f>_xlfn.IFNA(VLOOKUP($A13&amp;" ЕДДС",'[4]1'!$B$2:$E$60,4,0)/86400, "")</f>
        <v>0.27488425925925924</v>
      </c>
      <c r="L13" s="17" t="str">
        <f>_xlfn.IFNA(VLOOKUP($A13&amp;" ЕДДС",'[4]1'!$B$1:$E$60,1,0),"")</f>
        <v>Ершичский ЕДДС</v>
      </c>
      <c r="M13" s="16">
        <f>_xlfn.IFNA(VLOOKUP($A13&amp;" ЕДДС",'[3]1'!$B$2:$D$60000,2,0), "x")</f>
        <v>0</v>
      </c>
    </row>
    <row r="14" spans="1:13" ht="15.75" x14ac:dyDescent="0.25">
      <c r="A14" s="11" t="s">
        <v>20</v>
      </c>
      <c r="B14" s="12">
        <f t="shared" si="0"/>
        <v>23</v>
      </c>
      <c r="C14" s="13">
        <f>'[1]1'!$C$34</f>
        <v>138</v>
      </c>
      <c r="D14" s="14">
        <f>_xlfn.IFNA(VLOOKUP($A14,'[2]1'!$A$2:$B$28,2,0), "x")</f>
        <v>23</v>
      </c>
      <c r="E14" s="15">
        <f t="shared" si="1"/>
        <v>0</v>
      </c>
      <c r="F14" s="13">
        <f>C14-H14-'[1]1'!$C$32</f>
        <v>108</v>
      </c>
      <c r="G14" s="16">
        <f>_xlfn.IFNA(VLOOKUP($A14&amp;" ЕДДС",'[3]1'!$B$2:$D$60000,3,0), "x")</f>
        <v>0</v>
      </c>
      <c r="H14" s="13">
        <f>'[1]1'!$C$33</f>
        <v>14</v>
      </c>
      <c r="I14" s="17">
        <f>_xlfn.IFNA(VLOOKUP($A14&amp;" ЕДДС",'[4]1'!$B$2:$E$60,2,0)/86400, "")</f>
        <v>1.2152777777777778E-3</v>
      </c>
      <c r="J14" s="17">
        <f>_xlfn.IFNA(VLOOKUP($A14&amp;" ЕДДС",'[4]1'!$B$2:$E$60,3,0)/86400, "")</f>
        <v>3.7615740740740739E-3</v>
      </c>
      <c r="K14" s="17">
        <f>_xlfn.IFNA(VLOOKUP($A14&amp;" ЕДДС",'[4]1'!$B$2:$E$60,4,0)/86400, "")</f>
        <v>0.1194675925925926</v>
      </c>
      <c r="L14" s="17" t="str">
        <f>_xlfn.IFNA(VLOOKUP($A14&amp;" ЕДДС",'[4]1'!$B$1:$E$60,1,0),"")</f>
        <v>Кардымовский ЕДДС</v>
      </c>
      <c r="M14" s="16">
        <f>_xlfn.IFNA(VLOOKUP($A14&amp;" ЕДДС",'[3]1'!$B$2:$D$60000,2,0), "x")</f>
        <v>0</v>
      </c>
    </row>
    <row r="15" spans="1:13" ht="15.75" x14ac:dyDescent="0.25">
      <c r="A15" s="11" t="s">
        <v>21</v>
      </c>
      <c r="B15" s="12">
        <f t="shared" si="0"/>
        <v>24</v>
      </c>
      <c r="C15" s="13">
        <f>'[1]1'!$C$37</f>
        <v>169</v>
      </c>
      <c r="D15" s="14">
        <f>_xlfn.IFNA(VLOOKUP($A15,'[2]1'!$A$2:$B$28,2,0), "x")</f>
        <v>24</v>
      </c>
      <c r="E15" s="15">
        <f t="shared" si="1"/>
        <v>0</v>
      </c>
      <c r="F15" s="13">
        <f>C15-H15-'[1]1'!$C$35</f>
        <v>143</v>
      </c>
      <c r="G15" s="16">
        <f>_xlfn.IFNA(VLOOKUP($A15&amp;" ЕДДС",'[3]1'!$B$2:$D$60000,3,0), "x")</f>
        <v>0</v>
      </c>
      <c r="H15" s="13">
        <f>'[1]1'!$C$36</f>
        <v>15</v>
      </c>
      <c r="I15" s="17">
        <f>_xlfn.IFNA(VLOOKUP($A15&amp;" ЕДДС",'[4]1'!$B$2:$E$60,2,0)/86400, "")</f>
        <v>1.261574074074074E-3</v>
      </c>
      <c r="J15" s="17">
        <f>_xlfn.IFNA(VLOOKUP($A15&amp;" ЕДДС",'[4]1'!$B$2:$E$60,3,0)/86400, "")</f>
        <v>3.1250000000000001E-4</v>
      </c>
      <c r="K15" s="17">
        <f>_xlfn.IFNA(VLOOKUP($A15&amp;" ЕДДС",'[4]1'!$B$2:$E$60,4,0)/86400, "")</f>
        <v>0.39932870370370371</v>
      </c>
      <c r="L15" s="17" t="str">
        <f>_xlfn.IFNA(VLOOKUP($A15&amp;" ЕДДС",'[4]1'!$B$1:$E$60,1,0),"")</f>
        <v>Краснинский ЕДДС</v>
      </c>
      <c r="M15" s="16">
        <f>_xlfn.IFNA(VLOOKUP($A15&amp;" ЕДДС",'[3]1'!$B$2:$D$60000,2,0), "x")</f>
        <v>0</v>
      </c>
    </row>
    <row r="16" spans="1:13" ht="15.75" x14ac:dyDescent="0.25">
      <c r="A16" s="11" t="s">
        <v>22</v>
      </c>
      <c r="B16" s="12">
        <f t="shared" si="0"/>
        <v>12</v>
      </c>
      <c r="C16" s="13">
        <f>'[1]1'!$C$40</f>
        <v>82</v>
      </c>
      <c r="D16" s="14">
        <f>_xlfn.IFNA(VLOOKUP($A16,'[2]1'!$A$2:$B$28,2,0), "x")</f>
        <v>12</v>
      </c>
      <c r="E16" s="15">
        <f t="shared" si="1"/>
        <v>0</v>
      </c>
      <c r="F16" s="13">
        <f>C16-H16-'[1]1'!$C$38</f>
        <v>73</v>
      </c>
      <c r="G16" s="16">
        <f>_xlfn.IFNA(VLOOKUP($A16&amp;" ЕДДС",'[3]1'!$B$2:$D$60000,3,0), "x")</f>
        <v>0</v>
      </c>
      <c r="H16" s="13">
        <f>'[1]1'!$C$39</f>
        <v>7</v>
      </c>
      <c r="I16" s="17">
        <f>_xlfn.IFNA(VLOOKUP($A16&amp;" ЕДДС",'[4]1'!$B$2:$E$60,2,0)/86400, "")</f>
        <v>3.2407407407407406E-3</v>
      </c>
      <c r="J16" s="17">
        <f>_xlfn.IFNA(VLOOKUP($A16&amp;" ЕДДС",'[4]1'!$B$2:$E$60,3,0)/86400, "")</f>
        <v>1.4699074074074074E-3</v>
      </c>
      <c r="K16" s="17">
        <f>_xlfn.IFNA(VLOOKUP($A16&amp;" ЕДДС",'[4]1'!$B$2:$E$60,4,0)/86400, "")</f>
        <v>0.17622685185185186</v>
      </c>
      <c r="L16" s="17" t="str">
        <f>_xlfn.IFNA(VLOOKUP($A16&amp;" ЕДДС",'[4]1'!$B$1:$E$60,1,0),"")</f>
        <v>Монастырщинский ЕДДС</v>
      </c>
      <c r="M16" s="16">
        <f>_xlfn.IFNA(VLOOKUP($A16&amp;" ЕДДС",'[3]1'!$B$2:$D$60000,2,0), "x")</f>
        <v>0</v>
      </c>
    </row>
    <row r="17" spans="1:13" ht="15.75" x14ac:dyDescent="0.25">
      <c r="A17" s="11" t="s">
        <v>23</v>
      </c>
      <c r="B17" s="12">
        <f t="shared" si="0"/>
        <v>30</v>
      </c>
      <c r="C17" s="13">
        <f>'[1]1'!$C$43</f>
        <v>172</v>
      </c>
      <c r="D17" s="14">
        <f>_xlfn.IFNA(VLOOKUP($A17,'[2]1'!$A$2:$B$28,2,0), "x")</f>
        <v>30</v>
      </c>
      <c r="E17" s="15">
        <f t="shared" si="1"/>
        <v>0</v>
      </c>
      <c r="F17" s="13">
        <f>C17-H17-'[1]1'!$C$41</f>
        <v>146</v>
      </c>
      <c r="G17" s="16">
        <f>_xlfn.IFNA(VLOOKUP($A17&amp;" ЕДДС",'[3]1'!$B$2:$D$60000,3,0), "x")</f>
        <v>0</v>
      </c>
      <c r="H17" s="13">
        <f>'[1]1'!$C$42</f>
        <v>13</v>
      </c>
      <c r="I17" s="17">
        <f>_xlfn.IFNA(VLOOKUP($A17&amp;" ЕДДС",'[4]1'!$B$2:$E$60,2,0)/86400, "")</f>
        <v>1.0300925925925926E-3</v>
      </c>
      <c r="J17" s="17">
        <f>_xlfn.IFNA(VLOOKUP($A17&amp;" ЕДДС",'[4]1'!$B$2:$E$60,3,0)/86400, "")</f>
        <v>7.8703703703703705E-4</v>
      </c>
      <c r="K17" s="17">
        <f>_xlfn.IFNA(VLOOKUP($A17&amp;" ЕДДС",'[4]1'!$B$2:$E$60,4,0)/86400, "")</f>
        <v>0.2804861111111111</v>
      </c>
      <c r="L17" s="17" t="str">
        <f>_xlfn.IFNA(VLOOKUP($A17&amp;" ЕДДС",'[4]1'!$B$1:$E$60,1,0),"")</f>
        <v>Новодугинский ЕДДС</v>
      </c>
      <c r="M17" s="16">
        <f>_xlfn.IFNA(VLOOKUP($A17&amp;" ЕДДС",'[3]1'!$B$2:$D$60000,2,0), "x")</f>
        <v>0</v>
      </c>
    </row>
    <row r="18" spans="1:13" ht="15.75" x14ac:dyDescent="0.25">
      <c r="A18" s="11" t="s">
        <v>24</v>
      </c>
      <c r="B18" s="12">
        <f t="shared" si="0"/>
        <v>101</v>
      </c>
      <c r="C18" s="13">
        <f>'[1]1'!$C$46</f>
        <v>462</v>
      </c>
      <c r="D18" s="14">
        <f>_xlfn.IFNA(VLOOKUP($A18,'[2]1'!$A$2:$B$28,2,0), "x")</f>
        <v>101</v>
      </c>
      <c r="E18" s="15">
        <f t="shared" si="1"/>
        <v>0</v>
      </c>
      <c r="F18" s="13">
        <f>C18-H18-'[1]1'!$C$44</f>
        <v>361</v>
      </c>
      <c r="G18" s="16">
        <f>_xlfn.IFNA(VLOOKUP($A18&amp;" ЕДДС",'[3]1'!$B$2:$D$60000,3,0), "x")</f>
        <v>0</v>
      </c>
      <c r="H18" s="13">
        <f>'[1]1'!$C$45</f>
        <v>68</v>
      </c>
      <c r="I18" s="17">
        <f>_xlfn.IFNA(VLOOKUP($A18&amp;" ЕДДС",'[4]1'!$B$2:$E$60,2,0)/86400, "")</f>
        <v>5.9027777777777778E-4</v>
      </c>
      <c r="J18" s="17">
        <f>_xlfn.IFNA(VLOOKUP($A18&amp;" ЕДДС",'[4]1'!$B$2:$E$60,3,0)/86400, "")</f>
        <v>2.5000000000000001E-3</v>
      </c>
      <c r="K18" s="17">
        <f>_xlfn.IFNA(VLOOKUP($A18&amp;" ЕДДС",'[4]1'!$B$2:$E$60,4,0)/86400, "")</f>
        <v>0.16740740740740739</v>
      </c>
      <c r="L18" s="17" t="str">
        <f>_xlfn.IFNA(VLOOKUP($A18&amp;" ЕДДС",'[4]1'!$B$1:$E$60,1,0),"")</f>
        <v>Починковский ЕДДС</v>
      </c>
      <c r="M18" s="16">
        <f>_xlfn.IFNA(VLOOKUP($A18&amp;" ЕДДС",'[3]1'!$B$2:$D$60000,2,0), "x")</f>
        <v>0</v>
      </c>
    </row>
    <row r="19" spans="1:13" ht="15.75" x14ac:dyDescent="0.25">
      <c r="A19" s="11" t="s">
        <v>25</v>
      </c>
      <c r="B19" s="12">
        <f t="shared" si="0"/>
        <v>233</v>
      </c>
      <c r="C19" s="13">
        <f>'[1]1'!$C$49</f>
        <v>1218</v>
      </c>
      <c r="D19" s="14">
        <f>_xlfn.IFNA(VLOOKUP($A19,'[2]1'!$A$2:$B$28,2,0), "x")</f>
        <v>233</v>
      </c>
      <c r="E19" s="15">
        <f t="shared" si="1"/>
        <v>0</v>
      </c>
      <c r="F19" s="13">
        <f>C19-H19-'[1]1'!$C$47</f>
        <v>1000</v>
      </c>
      <c r="G19" s="16">
        <f>_xlfn.IFNA(VLOOKUP($A19&amp;" ЕДДС",'[3]1'!$B$2:$D$60000,3,0), "x")</f>
        <v>0</v>
      </c>
      <c r="H19" s="13">
        <f>'[1]1'!$C$48</f>
        <v>135</v>
      </c>
      <c r="I19" s="17">
        <f>_xlfn.IFNA(VLOOKUP($A19&amp;" ЕДДС",'[4]1'!$B$2:$E$60,2,0)/86400, "")</f>
        <v>4.6296296296296298E-4</v>
      </c>
      <c r="J19" s="17">
        <f>_xlfn.IFNA(VLOOKUP($A19&amp;" ЕДДС",'[4]1'!$B$2:$E$60,3,0)/86400, "")</f>
        <v>1.8518518518518519E-3</v>
      </c>
      <c r="K19" s="17">
        <f>_xlfn.IFNA(VLOOKUP($A19&amp;" ЕДДС",'[4]1'!$B$2:$E$60,4,0)/86400, "")</f>
        <v>0.26403935185185184</v>
      </c>
      <c r="L19" s="17" t="str">
        <f>_xlfn.IFNA(VLOOKUP($A19&amp;" ЕДДС",'[4]1'!$B$1:$E$60,1,0),"")</f>
        <v>Рославльский ЕДДС</v>
      </c>
      <c r="M19" s="16">
        <f>_xlfn.IFNA(VLOOKUP($A19&amp;" ЕДДС",'[3]1'!$B$2:$D$60000,2,0), "x")</f>
        <v>0</v>
      </c>
    </row>
    <row r="20" spans="1:13" ht="15.75" x14ac:dyDescent="0.25">
      <c r="A20" s="11" t="s">
        <v>26</v>
      </c>
      <c r="B20" s="12">
        <f t="shared" si="0"/>
        <v>21</v>
      </c>
      <c r="C20" s="13">
        <f>'[1]1'!$C$52</f>
        <v>378</v>
      </c>
      <c r="D20" s="14">
        <f>_xlfn.IFNA(VLOOKUP($A20,'[2]1'!$A$2:$B$28,2,0), "x")</f>
        <v>21</v>
      </c>
      <c r="E20" s="15">
        <f t="shared" si="1"/>
        <v>0</v>
      </c>
      <c r="F20" s="13">
        <f>C20-H20-'[1]1'!$C$50</f>
        <v>329</v>
      </c>
      <c r="G20" s="16">
        <f>_xlfn.IFNA(VLOOKUP($A20&amp;" ЕДДС",'[3]1'!$B$2:$D$60000,3,0), "x")</f>
        <v>0</v>
      </c>
      <c r="H20" s="13">
        <f>'[1]1'!$C$51</f>
        <v>19</v>
      </c>
      <c r="I20" s="17">
        <f>_xlfn.IFNA(VLOOKUP($A20&amp;" ЕДДС",'[4]1'!$B$2:$E$60,2,0)/86400, "")</f>
        <v>7.291666666666667E-4</v>
      </c>
      <c r="J20" s="17">
        <f>_xlfn.IFNA(VLOOKUP($A20&amp;" ЕДДС",'[4]1'!$B$2:$E$60,3,0)/86400, "")</f>
        <v>7.7546296296296293E-4</v>
      </c>
      <c r="K20" s="17">
        <f>_xlfn.IFNA(VLOOKUP($A20&amp;" ЕДДС",'[4]1'!$B$2:$E$60,4,0)/86400, "")</f>
        <v>0.1537037037037037</v>
      </c>
      <c r="L20" s="17" t="str">
        <f>_xlfn.IFNA(VLOOKUP($A20&amp;" ЕДДС",'[4]1'!$B$1:$E$60,1,0),"")</f>
        <v>Руднянский ЕДДС</v>
      </c>
      <c r="M20" s="16">
        <f>_xlfn.IFNA(VLOOKUP($A20&amp;" ЕДДС",'[3]1'!$B$2:$D$60000,2,0), "x")</f>
        <v>0</v>
      </c>
    </row>
    <row r="21" spans="1:13" ht="15.75" x14ac:dyDescent="0.25">
      <c r="A21" s="11" t="s">
        <v>27</v>
      </c>
      <c r="B21" s="12">
        <f t="shared" si="0"/>
        <v>111</v>
      </c>
      <c r="C21" s="13">
        <f>'[1]1'!$C$55</f>
        <v>854</v>
      </c>
      <c r="D21" s="14">
        <f>_xlfn.IFNA(VLOOKUP($A21,'[2]1'!$A$2:$B$28,2,0), "x")</f>
        <v>111</v>
      </c>
      <c r="E21" s="15">
        <f t="shared" si="1"/>
        <v>0</v>
      </c>
      <c r="F21" s="13">
        <f>C21-H21-'[1]1'!$C$53</f>
        <v>660</v>
      </c>
      <c r="G21" s="16">
        <f>_xlfn.IFNA(VLOOKUP($A21&amp;" ЕДДС",'[3]1'!$B$2:$D$60000,3,0), "x")</f>
        <v>0</v>
      </c>
      <c r="H21" s="13">
        <f>'[1]1'!$C$54</f>
        <v>130</v>
      </c>
      <c r="I21" s="17">
        <f>_xlfn.IFNA(VLOOKUP($A21&amp;" ЕДДС",'[4]1'!$B$2:$E$60,2,0)/86400, "")</f>
        <v>2.8472222222222223E-3</v>
      </c>
      <c r="J21" s="17">
        <f>_xlfn.IFNA(VLOOKUP($A21&amp;" ЕДДС",'[4]1'!$B$2:$E$60,3,0)/86400, "")</f>
        <v>1.238425925925926E-3</v>
      </c>
      <c r="K21" s="17">
        <f>_xlfn.IFNA(VLOOKUP($A21&amp;" ЕДДС",'[4]1'!$B$2:$E$60,4,0)/86400, "")</f>
        <v>0.38230324074074074</v>
      </c>
      <c r="L21" s="17" t="str">
        <f>_xlfn.IFNA(VLOOKUP($A21&amp;" ЕДДС",'[4]1'!$B$1:$E$60,1,0),"")</f>
        <v>Сафоновский ЕДДС</v>
      </c>
      <c r="M21" s="16">
        <f>_xlfn.IFNA(VLOOKUP($A21&amp;" ЕДДС",'[3]1'!$B$2:$D$60000,2,0), "x")</f>
        <v>0</v>
      </c>
    </row>
    <row r="22" spans="1:13" ht="15.75" x14ac:dyDescent="0.25">
      <c r="A22" s="11" t="s">
        <v>28</v>
      </c>
      <c r="B22" s="12">
        <f t="shared" si="0"/>
        <v>869</v>
      </c>
      <c r="C22" s="13">
        <f>'[1]1'!$C$58</f>
        <v>20917</v>
      </c>
      <c r="D22" s="14">
        <f>_xlfn.IFNA(VLOOKUP($A22,'[2]1'!$A$2:$B$28,2,0), "x")</f>
        <v>869</v>
      </c>
      <c r="E22" s="15">
        <f t="shared" si="1"/>
        <v>0</v>
      </c>
      <c r="F22" s="13">
        <f>C22-H22-'[1]1'!$C$56</f>
        <v>16183</v>
      </c>
      <c r="G22" s="16">
        <f>_xlfn.IFNA(VLOOKUP("ЕДДС",'[3]1'!$B$2:$D$60000,3,0), "x")</f>
        <v>0</v>
      </c>
      <c r="H22" s="13">
        <f>'[1]1'!$C$57</f>
        <v>570</v>
      </c>
      <c r="I22" s="17">
        <f>_xlfn.IFNA(VLOOKUP("ЕДДС",'[4]1'!$B$2:$E$60,2,0)/86400, "")</f>
        <v>5.0925925925925921E-4</v>
      </c>
      <c r="J22" s="17">
        <f>_xlfn.IFNA(VLOOKUP("ЕДДС",'[4]1'!$B$2:$E$60,3,0)/86400, "")</f>
        <v>5.2083333333333333E-4</v>
      </c>
      <c r="K22" s="17">
        <f>_xlfn.IFNA(VLOOKUP("ЕДДС",'[4]1'!$B$2:$E$60,4,0)/86400, "")</f>
        <v>7.8773148148148148E-2</v>
      </c>
      <c r="L22" s="17" t="str">
        <f>_xlfn.IFNA(VLOOKUP("ЕДДС",'[4]1'!$B$1:$E$60,1,0),"")</f>
        <v>ЕДДС</v>
      </c>
      <c r="M22" s="16">
        <f>_xlfn.IFNA(VLOOKUP("ЕДДС",'[3]1'!$B$2:$D$60000,2,0), "x")</f>
        <v>0</v>
      </c>
    </row>
    <row r="23" spans="1:13" ht="15.75" x14ac:dyDescent="0.25">
      <c r="A23" s="11" t="s">
        <v>29</v>
      </c>
      <c r="B23" s="12">
        <f t="shared" si="0"/>
        <v>218</v>
      </c>
      <c r="C23" s="13">
        <f>'[1]1'!$C$61</f>
        <v>1143</v>
      </c>
      <c r="D23" s="14">
        <f>_xlfn.IFNA(VLOOKUP("Смоленский Р-Н",'[2]1'!$A$2:$B$28,2,0), "x")</f>
        <v>218</v>
      </c>
      <c r="E23" s="15">
        <f t="shared" si="1"/>
        <v>0</v>
      </c>
      <c r="F23" s="13">
        <f>C23-H23-'[1]1'!$C$59</f>
        <v>977</v>
      </c>
      <c r="G23" s="16">
        <f>_xlfn.IFNA(VLOOKUP($A23&amp;" ЕДДС",'[3]1'!$B$2:$D$60000,3,0), "x")</f>
        <v>0</v>
      </c>
      <c r="H23" s="13">
        <f>'[1]1'!$C$60</f>
        <v>109</v>
      </c>
      <c r="I23" s="17">
        <f>_xlfn.IFNA(VLOOKUP($A23&amp;" ЕДДС",'[4]1'!$B$2:$E$60,2,0)/86400, "")</f>
        <v>5.0925925925925921E-4</v>
      </c>
      <c r="J23" s="17">
        <f>_xlfn.IFNA(VLOOKUP($A23&amp;" ЕДДС",'[4]1'!$B$2:$E$60,3,0)/86400, "")</f>
        <v>1.9097222222222222E-3</v>
      </c>
      <c r="K23" s="17">
        <f>_xlfn.IFNA(VLOOKUP($A23&amp;" ЕДДС",'[4]1'!$B$2:$E$60,4,0)/86400, "")</f>
        <v>0.22065972222222222</v>
      </c>
      <c r="L23" s="17" t="str">
        <f>_xlfn.IFNA(VLOOKUP($A23&amp;" ЕДДС",'[4]1'!$B$1:$E$60,1,0),"")</f>
        <v>Смоленский район ЕДДС</v>
      </c>
      <c r="M23" s="16">
        <f>_xlfn.IFNA(VLOOKUP($A23&amp;" ЕДДС",'[3]1'!$B$2:$D$60000,2,0), "x")</f>
        <v>0</v>
      </c>
    </row>
    <row r="24" spans="1:13" ht="15.75" x14ac:dyDescent="0.25">
      <c r="A24" s="11" t="s">
        <v>30</v>
      </c>
      <c r="B24" s="12">
        <f t="shared" si="0"/>
        <v>17</v>
      </c>
      <c r="C24" s="13">
        <f>'[1]1'!$C$64</f>
        <v>129</v>
      </c>
      <c r="D24" s="14">
        <f>_xlfn.IFNA(VLOOKUP($A24,'[2]1'!$A$2:$B$28,2,0), "x")</f>
        <v>17</v>
      </c>
      <c r="E24" s="15">
        <f t="shared" si="1"/>
        <v>0</v>
      </c>
      <c r="F24" s="13">
        <f>C24-H24-'[1]1'!$C$62</f>
        <v>104</v>
      </c>
      <c r="G24" s="16">
        <f>_xlfn.IFNA(VLOOKUP($A24&amp;" ЕДДС",'[3]1'!$B$2:$D$60000,3,0), "x")</f>
        <v>0</v>
      </c>
      <c r="H24" s="13">
        <f>'[1]1'!$C$63</f>
        <v>13</v>
      </c>
      <c r="I24" s="17">
        <f>_xlfn.IFNA(VLOOKUP($A24&amp;" ЕДДС",'[4]1'!$B$2:$E$60,2,0)/86400, "")</f>
        <v>2.6620370370370372E-4</v>
      </c>
      <c r="J24" s="17">
        <f>_xlfn.IFNA(VLOOKUP($A24&amp;" ЕДДС",'[4]1'!$B$2:$E$60,3,0)/86400, "")</f>
        <v>1.6782407407407408E-3</v>
      </c>
      <c r="K24" s="17">
        <f>_xlfn.IFNA(VLOOKUP($A24&amp;" ЕДДС",'[4]1'!$B$2:$E$60,4,0)/86400, "")</f>
        <v>0.29614583333333333</v>
      </c>
      <c r="L24" s="17" t="str">
        <f>_xlfn.IFNA(VLOOKUP($A24&amp;" ЕДДС",'[4]1'!$B$1:$E$60,1,0),"")</f>
        <v>Сычевский ЕДДС</v>
      </c>
      <c r="M24" s="16">
        <f>_xlfn.IFNA(VLOOKUP($A24&amp;" ЕДДС",'[3]1'!$B$2:$D$60000,2,0), "x")</f>
        <v>0</v>
      </c>
    </row>
    <row r="25" spans="1:13" ht="15.75" x14ac:dyDescent="0.25">
      <c r="A25" s="11" t="s">
        <v>31</v>
      </c>
      <c r="B25" s="12">
        <f t="shared" si="0"/>
        <v>4</v>
      </c>
      <c r="C25" s="13">
        <f>'[1]1'!$C$67</f>
        <v>91</v>
      </c>
      <c r="D25" s="14">
        <f>_xlfn.IFNA(VLOOKUP($A25,'[2]1'!$A$2:$B$28,2,0), "x")</f>
        <v>4</v>
      </c>
      <c r="E25" s="15">
        <f t="shared" si="1"/>
        <v>0</v>
      </c>
      <c r="F25" s="13">
        <f>C25-H25-'[1]1'!$C$65</f>
        <v>80</v>
      </c>
      <c r="G25" s="16">
        <f>_xlfn.IFNA(VLOOKUP($A25&amp;" ЕДДС",'[3]1'!$B$2:$D$60000,3,0), "x")</f>
        <v>0</v>
      </c>
      <c r="H25" s="13">
        <f>'[1]1'!$C$66</f>
        <v>8</v>
      </c>
      <c r="I25" s="17">
        <f>_xlfn.IFNA(VLOOKUP($A25&amp;" ЕДДС",'[4]1'!$B$2:$E$60,2,0)/86400, "")</f>
        <v>3.2407407407407406E-4</v>
      </c>
      <c r="J25" s="17">
        <f>_xlfn.IFNA(VLOOKUP($A25&amp;" ЕДДС",'[4]1'!$B$2:$E$60,3,0)/86400, "")</f>
        <v>2.8935185185185184E-3</v>
      </c>
      <c r="K25" s="17">
        <f>_xlfn.IFNA(VLOOKUP($A25&amp;" ЕДДС",'[4]1'!$B$2:$E$60,4,0)/86400, "")</f>
        <v>0.25621527777777775</v>
      </c>
      <c r="L25" s="17" t="str">
        <f>_xlfn.IFNA(VLOOKUP($A25&amp;" ЕДДС",'[4]1'!$B$1:$E$60,1,0),"")</f>
        <v>Темкинский ЕДДС</v>
      </c>
      <c r="M25" s="16">
        <f>_xlfn.IFNA(VLOOKUP($A25&amp;" ЕДДС",'[3]1'!$B$2:$D$60000,2,0), "x")</f>
        <v>0</v>
      </c>
    </row>
    <row r="26" spans="1:13" ht="15.75" x14ac:dyDescent="0.25">
      <c r="A26" s="11" t="s">
        <v>32</v>
      </c>
      <c r="B26" s="12">
        <f t="shared" si="0"/>
        <v>28</v>
      </c>
      <c r="C26" s="13">
        <f>'[1]1'!$C$70</f>
        <v>145</v>
      </c>
      <c r="D26" s="14">
        <f>_xlfn.IFNA(VLOOKUP($A26,'[2]1'!$A$2:$B$28,2,0), "x")</f>
        <v>28</v>
      </c>
      <c r="E26" s="15">
        <f t="shared" si="1"/>
        <v>0</v>
      </c>
      <c r="F26" s="13">
        <f>C26-H26-'[1]1'!$C$68</f>
        <v>121</v>
      </c>
      <c r="G26" s="16">
        <f>_xlfn.IFNA(VLOOKUP($A26&amp;" ЕДДС",'[3]1'!$B$2:$D$60000,3,0), "x")</f>
        <v>0</v>
      </c>
      <c r="H26" s="13">
        <f>'[1]1'!$C$69</f>
        <v>17</v>
      </c>
      <c r="I26" s="17">
        <f>_xlfn.IFNA(VLOOKUP($A26&amp;" ЕДДС",'[4]1'!$B$2:$E$60,2,0)/86400, "")</f>
        <v>6.018518518518519E-4</v>
      </c>
      <c r="J26" s="17">
        <f>_xlfn.IFNA(VLOOKUP($A26&amp;" ЕДДС",'[4]1'!$B$2:$E$60,3,0)/86400, "")</f>
        <v>3.2407407407407406E-4</v>
      </c>
      <c r="K26" s="17">
        <f>_xlfn.IFNA(VLOOKUP($A26&amp;" ЕДДС",'[4]1'!$B$2:$E$60,4,0)/86400, "")</f>
        <v>0.27304398148148146</v>
      </c>
      <c r="L26" s="17" t="str">
        <f>_xlfn.IFNA(VLOOKUP($A26&amp;" ЕДДС",'[4]1'!$B$1:$E$60,1,0),"")</f>
        <v>Угранский ЕДДС</v>
      </c>
      <c r="M26" s="16">
        <f>_xlfn.IFNA(VLOOKUP($A26&amp;" ЕДДС",'[3]1'!$B$2:$D$60000,2,0), "x")</f>
        <v>0</v>
      </c>
    </row>
    <row r="27" spans="1:13" ht="15.75" x14ac:dyDescent="0.25">
      <c r="A27" s="11" t="s">
        <v>33</v>
      </c>
      <c r="B27" s="12">
        <f t="shared" si="0"/>
        <v>13</v>
      </c>
      <c r="C27" s="13">
        <f>'[1]1'!$C$73</f>
        <v>183</v>
      </c>
      <c r="D27" s="14">
        <f>_xlfn.IFNA(VLOOKUP("Х.Жирковский",'[2]1'!$A$2:$B$28,2,0), "x")</f>
        <v>13</v>
      </c>
      <c r="E27" s="15">
        <f t="shared" si="1"/>
        <v>0</v>
      </c>
      <c r="F27" s="13">
        <f>C27-H27-'[1]1'!$C$71</f>
        <v>160</v>
      </c>
      <c r="G27" s="16">
        <f>_xlfn.IFNA(VLOOKUP($A27&amp;" ЕДДС",'[3]1'!$B$2:$D$60000,3,0), "x")</f>
        <v>0</v>
      </c>
      <c r="H27" s="13">
        <f>'[1]1'!$C$72</f>
        <v>12</v>
      </c>
      <c r="I27" s="17">
        <f>_xlfn.IFNA(VLOOKUP($A27&amp;" ЕДДС",'[4]1'!$B$2:$E$60,2,0)/86400, "")</f>
        <v>2.6041666666666665E-3</v>
      </c>
      <c r="J27" s="17">
        <f>_xlfn.IFNA(VLOOKUP($A27&amp;" ЕДДС",'[4]1'!$B$2:$E$60,3,0)/86400, "")</f>
        <v>1.3078703703703703E-3</v>
      </c>
      <c r="K27" s="17">
        <f>_xlfn.IFNA(VLOOKUP($A27&amp;" ЕДДС",'[4]1'!$B$2:$E$60,4,0)/86400, "")</f>
        <v>0.36006944444444444</v>
      </c>
      <c r="L27" s="17" t="str">
        <f>_xlfn.IFNA(VLOOKUP($A27&amp;" ЕДДС",'[4]1'!$B$1:$E$60,1,0),"")</f>
        <v>Х.-Жирковский ЕДДС</v>
      </c>
      <c r="M27" s="16">
        <f>_xlfn.IFNA(VLOOKUP($A27&amp;" ЕДДС",'[3]1'!$B$2:$D$60000,2,0), "x")</f>
        <v>0</v>
      </c>
    </row>
    <row r="28" spans="1:13" ht="15.75" x14ac:dyDescent="0.25">
      <c r="A28" s="11" t="s">
        <v>34</v>
      </c>
      <c r="B28" s="12">
        <f t="shared" si="0"/>
        <v>23</v>
      </c>
      <c r="C28" s="13">
        <f>'[1]1'!$C$76</f>
        <v>107</v>
      </c>
      <c r="D28" s="14">
        <f>_xlfn.IFNA(VLOOKUP($A28,'[2]1'!$A$2:$B$28,2,0), "x")</f>
        <v>23</v>
      </c>
      <c r="E28" s="15">
        <f t="shared" si="1"/>
        <v>0</v>
      </c>
      <c r="F28" s="13">
        <f>C28-H28-'[1]1'!$C$74</f>
        <v>80</v>
      </c>
      <c r="G28" s="16">
        <f>_xlfn.IFNA(VLOOKUP($A28&amp;" ЕДДС",'[3]1'!$B$2:$D$60000,3,0), "x")</f>
        <v>0</v>
      </c>
      <c r="H28" s="13">
        <f>'[1]1'!$C$75</f>
        <v>18</v>
      </c>
      <c r="I28" s="17">
        <f>_xlfn.IFNA(VLOOKUP($A28&amp;" ЕДДС",'[4]1'!$B$2:$E$60,2,0)/86400, "")</f>
        <v>8.2384259259259254E-2</v>
      </c>
      <c r="J28" s="17">
        <f>_xlfn.IFNA(VLOOKUP($A28&amp;" ЕДДС",'[4]1'!$B$2:$E$60,3,0)/86400, "")</f>
        <v>8.564814814814815E-4</v>
      </c>
      <c r="K28" s="17">
        <f>_xlfn.IFNA(VLOOKUP($A28&amp;" ЕДДС",'[4]1'!$B$2:$E$60,4,0)/86400, "")</f>
        <v>4.0509259259259258E-4</v>
      </c>
      <c r="L28" s="17" t="str">
        <f>_xlfn.IFNA(VLOOKUP($A28&amp;" ЕДДС",'[4]1'!$B$1:$E$60,1,0),"")</f>
        <v>Хиславичский ЕДДС</v>
      </c>
      <c r="M28" s="16">
        <f>_xlfn.IFNA(VLOOKUP($A28&amp;" ЕДДС",'[3]1'!$B$2:$D$60000,2,0), "x")</f>
        <v>0</v>
      </c>
    </row>
    <row r="29" spans="1:13" ht="15.75" x14ac:dyDescent="0.25">
      <c r="A29" s="11" t="s">
        <v>35</v>
      </c>
      <c r="B29" s="12">
        <f t="shared" si="0"/>
        <v>26</v>
      </c>
      <c r="C29" s="13">
        <f>'[1]1'!$C$79</f>
        <v>174</v>
      </c>
      <c r="D29" s="14">
        <f>_xlfn.IFNA(VLOOKUP($A29,'[2]1'!$A$2:$B$28,2,0), "x")</f>
        <v>26</v>
      </c>
      <c r="E29" s="15">
        <f t="shared" si="1"/>
        <v>0</v>
      </c>
      <c r="F29" s="13">
        <f>C29-H29-'[1]1'!$C$77</f>
        <v>147</v>
      </c>
      <c r="G29" s="16">
        <f>_xlfn.IFNA(VLOOKUP($A29&amp;" ЕДДС",'[3]1'!$B$2:$D$60000,3,0), "x")</f>
        <v>0</v>
      </c>
      <c r="H29" s="13">
        <f>'[1]1'!$C$78</f>
        <v>18</v>
      </c>
      <c r="I29" s="17">
        <f>_xlfn.IFNA(VLOOKUP($A29&amp;" ЕДДС",'[4]1'!$B$2:$E$60,2,0)/86400, "")</f>
        <v>9.4212962962962957E-3</v>
      </c>
      <c r="J29" s="17">
        <f>_xlfn.IFNA(VLOOKUP($A29&amp;" ЕДДС",'[4]1'!$B$2:$E$60,3,0)/86400, "")</f>
        <v>4.1203703703703706E-3</v>
      </c>
      <c r="K29" s="17">
        <f>_xlfn.IFNA(VLOOKUP($A29&amp;" ЕДДС",'[4]1'!$B$2:$E$60,4,0)/86400, "")</f>
        <v>7.6249999999999998E-2</v>
      </c>
      <c r="L29" s="17" t="str">
        <f>_xlfn.IFNA(VLOOKUP($A29&amp;" ЕДДС",'[4]1'!$B$1:$E$60,1,0),"")</f>
        <v>Шумячский ЕДДС</v>
      </c>
      <c r="M29" s="16">
        <f>_xlfn.IFNA(VLOOKUP($A29&amp;" ЕДДС",'[3]1'!$B$2:$D$60000,2,0), "x")</f>
        <v>0</v>
      </c>
    </row>
    <row r="30" spans="1:13" ht="15.75" x14ac:dyDescent="0.25">
      <c r="A30" s="11" t="s">
        <v>36</v>
      </c>
      <c r="B30" s="12">
        <f t="shared" si="0"/>
        <v>124</v>
      </c>
      <c r="C30" s="13">
        <f>'[1]1'!$C$82</f>
        <v>945</v>
      </c>
      <c r="D30" s="14">
        <f>_xlfn.IFNA(VLOOKUP($A30,'[2]1'!$A$2:$B$28,2,0), "x")</f>
        <v>124</v>
      </c>
      <c r="E30" s="15">
        <f t="shared" si="1"/>
        <v>0</v>
      </c>
      <c r="F30" s="13">
        <f>C30-H30-'[1]1'!$C$80</f>
        <v>803</v>
      </c>
      <c r="G30" s="16">
        <f>_xlfn.IFNA(VLOOKUP($A30&amp;" ЕДДС",'[3]1'!$B$2:$D$60000,3,0), "x")</f>
        <v>0</v>
      </c>
      <c r="H30" s="13">
        <f>'[1]1'!$C$81</f>
        <v>63</v>
      </c>
      <c r="I30" s="17">
        <f>_xlfn.IFNA(VLOOKUP($A30&amp;" ЕДДС",'[4]1'!$B$2:$E$60,2,0)/86400, "")</f>
        <v>7.7546296296296293E-4</v>
      </c>
      <c r="J30" s="17">
        <f>_xlfn.IFNA(VLOOKUP($A30&amp;" ЕДДС",'[4]1'!$B$2:$E$60,3,0)/86400, "")</f>
        <v>1.0416666666666667E-4</v>
      </c>
      <c r="K30" s="17">
        <f>_xlfn.IFNA(VLOOKUP($A30&amp;" ЕДДС",'[4]1'!$B$2:$E$60,4,0)/86400, "")</f>
        <v>0.2417013888888889</v>
      </c>
      <c r="L30" s="17" t="str">
        <f>_xlfn.IFNA(VLOOKUP($A30&amp;" ЕДДС",'[4]1'!$B$1:$E$60,1,0),"")</f>
        <v>Ярцевский ЕДДС</v>
      </c>
      <c r="M30" s="16">
        <f>_xlfn.IFNA(VLOOKUP($A30&amp;" ЕДДС",'[3]1'!$B$2:$D$60000,2,0), "x")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7" priority="2" operator="equal">
      <formula>0</formula>
    </cfRule>
    <cfRule type="cellIs" dxfId="4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2.570312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6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ЕДДС",'[37]1'!$B$2:$D$60000,2,0), "x")</f>
        <v>x</v>
      </c>
      <c r="C4" s="13" t="e">
        <f>'[38]1'!$C$4</f>
        <v>#REF!</v>
      </c>
      <c r="D4" s="14" t="str">
        <f>_xlfn.IFNA(VLOOKUP($A4,'[39]1'!$A$2:$B$28,2,0), "x")</f>
        <v>x</v>
      </c>
      <c r="E4" s="15" t="e">
        <f t="shared" ref="E4:E30" si="0">B4-D4-G4</f>
        <v>#VALUE!</v>
      </c>
      <c r="F4" s="13" t="e">
        <f>C4-H4-'[38]1'!$C$2</f>
        <v>#REF!</v>
      </c>
      <c r="G4" s="16" t="str">
        <f>_xlfn.IFNA(VLOOKUP($A4&amp;" ЕДДС",'[37]1'!$B$2:$D$60000,3,0), "x")</f>
        <v>x</v>
      </c>
      <c r="H4" s="13" t="e">
        <f>'[38]1'!$C$3</f>
        <v>#REF!</v>
      </c>
      <c r="I4" s="17" t="str">
        <f>_xlfn.IFNA(VLOOKUP($A4&amp;" ЕДДС",'[40]1'!$B$2:$E$60,2,0)/86400, "")</f>
        <v/>
      </c>
      <c r="J4" s="17" t="str">
        <f>_xlfn.IFNA(VLOOKUP($A4&amp;" ЕДДС",'[40]1'!$B$2:$E$60,3,0)/86400, "")</f>
        <v/>
      </c>
      <c r="K4" s="17" t="str">
        <f>_xlfn.IFNA(VLOOKUP($A4&amp;" ЕДДС",'[40]1'!$B$2:$E$60,4,0)/86400, "")</f>
        <v/>
      </c>
      <c r="L4" s="17" t="str">
        <f>_xlfn.IFNA(VLOOKUP($A4&amp;" ЕДДС",'[40]1'!$B$1:$E$60,1,0),"")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ЕДДС",'[37]1'!$B$2:$D$60000,2,0), "x")</f>
        <v>x</v>
      </c>
      <c r="C5" s="13" t="e">
        <f>'[38]1'!$C$7</f>
        <v>#REF!</v>
      </c>
      <c r="D5" s="14" t="str">
        <f>_xlfn.IFNA(VLOOKUP($A5,'[39]1'!$A$2:$B$28,2,0), "x")</f>
        <v>x</v>
      </c>
      <c r="E5" s="15" t="e">
        <f t="shared" si="0"/>
        <v>#VALUE!</v>
      </c>
      <c r="F5" s="13" t="e">
        <f>C5-H5-'[38]1'!$C$5</f>
        <v>#REF!</v>
      </c>
      <c r="G5" s="16" t="str">
        <f>_xlfn.IFNA(VLOOKUP($A5&amp;" ЕДДС",'[37]1'!$B$2:$D$60000,3,0), "x")</f>
        <v>x</v>
      </c>
      <c r="H5" s="13" t="e">
        <f>'[38]1'!$C$6</f>
        <v>#REF!</v>
      </c>
      <c r="I5" s="17" t="str">
        <f>_xlfn.IFNA(VLOOKUP($A5&amp;" ЕДДС",'[40]1'!$B$2:$E$60,2,0)/86400, "")</f>
        <v/>
      </c>
      <c r="J5" s="17" t="str">
        <f>_xlfn.IFNA(VLOOKUP($A5&amp;" ЕДДС",'[40]1'!$B$2:$E$60,3,0)/86400, "")</f>
        <v/>
      </c>
      <c r="K5" s="17" t="str">
        <f>_xlfn.IFNA(VLOOKUP($A5&amp;" ЕДДС",'[40]1'!$B$2:$E$60,4,0)/86400, "")</f>
        <v/>
      </c>
      <c r="L5" s="17" t="str">
        <f>_xlfn.IFNA(VLOOKUP($A5&amp;" ЕДДС",'[40]1'!$B$1:$E$60,1,0),"")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ЕДДС",'[37]1'!$B$2:$D$60000,2,0), "x")</f>
        <v>x</v>
      </c>
      <c r="C6" s="13" t="e">
        <f>'[38]1'!$C$10</f>
        <v>#REF!</v>
      </c>
      <c r="D6" s="14" t="str">
        <f>_xlfn.IFNA(VLOOKUP($A6,'[39]1'!$A$2:$B$28,2,0), "x")</f>
        <v>x</v>
      </c>
      <c r="E6" s="15" t="e">
        <f t="shared" si="0"/>
        <v>#VALUE!</v>
      </c>
      <c r="F6" s="13" t="e">
        <f>C6-H6-'[38]1'!$C$8</f>
        <v>#REF!</v>
      </c>
      <c r="G6" s="16" t="str">
        <f>_xlfn.IFNA(VLOOKUP($A6&amp;" ЕДДС",'[37]1'!$B$2:$D$60000,3,0), "x")</f>
        <v>x</v>
      </c>
      <c r="H6" s="13" t="e">
        <f>'[38]1'!$C$9</f>
        <v>#REF!</v>
      </c>
      <c r="I6" s="17" t="str">
        <f>_xlfn.IFNA(VLOOKUP($A6&amp;" ЕДДС",'[40]1'!$B$2:$E$60,2,0)/86400, "")</f>
        <v/>
      </c>
      <c r="J6" s="17" t="str">
        <f>_xlfn.IFNA(VLOOKUP($A6&amp;" ЕДДС",'[40]1'!$B$2:$E$60,3,0)/86400, "")</f>
        <v/>
      </c>
      <c r="K6" s="17" t="str">
        <f>_xlfn.IFNA(VLOOKUP($A6&amp;" ЕДДС",'[40]1'!$B$2:$E$60,4,0)/86400, "")</f>
        <v/>
      </c>
      <c r="L6" s="17" t="str">
        <f>_xlfn.IFNA(VLOOKUP($A6&amp;" ЕДДС",'[40]1'!$B$1:$E$60,1,0),"")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ЕДДС",'[37]1'!$B$2:$D$60000,2,0), "x")</f>
        <v>x</v>
      </c>
      <c r="C7" s="13" t="e">
        <f>'[38]1'!$C$13</f>
        <v>#REF!</v>
      </c>
      <c r="D7" s="14" t="str">
        <f>_xlfn.IFNA(VLOOKUP($A7,'[39]1'!$A$2:$B$28,2,0), "x")</f>
        <v>x</v>
      </c>
      <c r="E7" s="15" t="e">
        <f t="shared" si="0"/>
        <v>#VALUE!</v>
      </c>
      <c r="F7" s="13" t="e">
        <f>C7-H7-'[38]1'!$C$11</f>
        <v>#REF!</v>
      </c>
      <c r="G7" s="16" t="str">
        <f>_xlfn.IFNA(VLOOKUP($A7&amp;" ЕДДС",'[37]1'!$B$2:$D$60000,3,0), "x")</f>
        <v>x</v>
      </c>
      <c r="H7" s="13" t="e">
        <f>'[38]1'!$C$12</f>
        <v>#REF!</v>
      </c>
      <c r="I7" s="17" t="str">
        <f>_xlfn.IFNA(VLOOKUP($A7&amp;" ЕДДС",'[40]1'!$B$2:$E$60,2,0)/86400, "")</f>
        <v/>
      </c>
      <c r="J7" s="17" t="str">
        <f>_xlfn.IFNA(VLOOKUP($A7&amp;" ЕДДС",'[40]1'!$B$2:$E$60,3,0)/86400, "")</f>
        <v/>
      </c>
      <c r="K7" s="17" t="str">
        <f>_xlfn.IFNA(VLOOKUP($A7&amp;" ЕДДС",'[40]1'!$B$2:$E$60,4,0)/86400, "")</f>
        <v/>
      </c>
      <c r="L7" s="17" t="str">
        <f>_xlfn.IFNA(VLOOKUP($A7&amp;" ЕДДС",'[40]1'!$B$1:$E$60,1,0),"")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ЕДДС",'[37]1'!$B$2:$D$60000,2,0), "x")</f>
        <v>x</v>
      </c>
      <c r="C8" s="13" t="e">
        <f>'[38]1'!$C$16</f>
        <v>#REF!</v>
      </c>
      <c r="D8" s="14" t="str">
        <f>_xlfn.IFNA(VLOOKUP($A8,'[39]1'!$A$2:$B$28,2,0), "x")</f>
        <v>x</v>
      </c>
      <c r="E8" s="15" t="e">
        <f t="shared" si="0"/>
        <v>#VALUE!</v>
      </c>
      <c r="F8" s="13" t="e">
        <f>C8-H8-'[38]1'!$C$14</f>
        <v>#REF!</v>
      </c>
      <c r="G8" s="16" t="str">
        <f>_xlfn.IFNA(VLOOKUP($A8&amp;" ЕДДС",'[37]1'!$B$2:$D$60000,3,0), "x")</f>
        <v>x</v>
      </c>
      <c r="H8" s="13" t="e">
        <f>'[38]1'!$C$15</f>
        <v>#REF!</v>
      </c>
      <c r="I8" s="17" t="str">
        <f>_xlfn.IFNA(VLOOKUP($A8&amp;" ЕДДС",'[40]1'!$B$2:$E$60,2,0)/86400, "")</f>
        <v/>
      </c>
      <c r="J8" s="17" t="str">
        <f>_xlfn.IFNA(VLOOKUP($A8&amp;" ЕДДС",'[40]1'!$B$2:$E$60,3,0)/86400, "")</f>
        <v/>
      </c>
      <c r="K8" s="17" t="str">
        <f>_xlfn.IFNA(VLOOKUP($A8&amp;" ЕДДС",'[40]1'!$B$2:$E$60,4,0)/86400, "")</f>
        <v/>
      </c>
      <c r="L8" s="17" t="str">
        <f>_xlfn.IFNA(VLOOKUP($A8&amp;" ЕДДС",'[40]1'!$B$1:$E$60,1,0),"")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ЕДДС",'[37]1'!$B$2:$D$60000,2,0), "x")</f>
        <v>x</v>
      </c>
      <c r="C9" s="13" t="e">
        <f>'[38]1'!$C$19</f>
        <v>#REF!</v>
      </c>
      <c r="D9" s="14" t="str">
        <f>_xlfn.IFNA(VLOOKUP($A9,'[39]1'!$A$2:$B$28,2,0), "x")</f>
        <v>x</v>
      </c>
      <c r="E9" s="15" t="e">
        <f t="shared" si="0"/>
        <v>#VALUE!</v>
      </c>
      <c r="F9" s="13" t="e">
        <f>C9-H9-'[38]1'!$C$17</f>
        <v>#REF!</v>
      </c>
      <c r="G9" s="16" t="str">
        <f>_xlfn.IFNA(VLOOKUP($A9&amp;" ЕДДС",'[37]1'!$B$2:$D$60000,3,0), "x")</f>
        <v>x</v>
      </c>
      <c r="H9" s="13" t="e">
        <f>'[38]1'!$C$18</f>
        <v>#REF!</v>
      </c>
      <c r="I9" s="17" t="str">
        <f>_xlfn.IFNA(VLOOKUP($A9&amp;" ЕДДС",'[40]1'!$B$2:$E$60,2,0)/86400, "")</f>
        <v/>
      </c>
      <c r="J9" s="17" t="str">
        <f>_xlfn.IFNA(VLOOKUP($A9&amp;" ЕДДС",'[40]1'!$B$2:$E$60,3,0)/86400, "")</f>
        <v/>
      </c>
      <c r="K9" s="17" t="str">
        <f>_xlfn.IFNA(VLOOKUP($A9&amp;" ЕДДС",'[40]1'!$B$2:$E$60,4,0)/86400, "")</f>
        <v/>
      </c>
      <c r="L9" s="17" t="str">
        <f>_xlfn.IFNA(VLOOKUP($A9&amp;" ЕДДС",'[40]1'!$B$1:$E$60,1,0),"")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ЕДДС",'[37]1'!$B$2:$D$60000,2,0), "x")</f>
        <v>x</v>
      </c>
      <c r="C10" s="13" t="e">
        <f>'[38]1'!$C$22</f>
        <v>#REF!</v>
      </c>
      <c r="D10" s="14" t="str">
        <f>_xlfn.IFNA(VLOOKUP($A10,'[39]1'!$A$2:$B$28,2,0), "x")</f>
        <v>x</v>
      </c>
      <c r="E10" s="15" t="e">
        <f t="shared" si="0"/>
        <v>#VALUE!</v>
      </c>
      <c r="F10" s="13" t="e">
        <f>C10-H10-'[38]1'!$C$20</f>
        <v>#REF!</v>
      </c>
      <c r="G10" s="16" t="str">
        <f>_xlfn.IFNA(VLOOKUP($A10&amp;" ЕДДС",'[37]1'!$B$2:$D$60000,3,0), "x")</f>
        <v>x</v>
      </c>
      <c r="H10" s="13" t="e">
        <f>'[38]1'!$C$21</f>
        <v>#REF!</v>
      </c>
      <c r="I10" s="17" t="str">
        <f>_xlfn.IFNA(VLOOKUP($A10&amp;" ЕДДС",'[40]1'!$B$2:$E$60,2,0)/86400, "")</f>
        <v/>
      </c>
      <c r="J10" s="17" t="str">
        <f>_xlfn.IFNA(VLOOKUP($A10&amp;" ЕДДС",'[40]1'!$B$2:$E$60,3,0)/86400, "")</f>
        <v/>
      </c>
      <c r="K10" s="17" t="str">
        <f>_xlfn.IFNA(VLOOKUP($A10&amp;" ЕДДС",'[40]1'!$B$2:$E$60,4,0)/86400, "")</f>
        <v/>
      </c>
      <c r="L10" s="17" t="str">
        <f>_xlfn.IFNA(VLOOKUP($A10&amp;" ЕДДС",'[40]1'!$B$1:$E$60,1,0),"")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ЕДДС",'[37]1'!$B$2:$D$60000,2,0), "x")</f>
        <v>x</v>
      </c>
      <c r="C11" s="13" t="e">
        <f>'[38]1'!$C$25</f>
        <v>#REF!</v>
      </c>
      <c r="D11" s="14" t="str">
        <f>_xlfn.IFNA(VLOOKUP($A11,'[39]1'!$A$2:$B$28,2,0), "x")</f>
        <v>x</v>
      </c>
      <c r="E11" s="15" t="e">
        <f t="shared" si="0"/>
        <v>#VALUE!</v>
      </c>
      <c r="F11" s="13" t="e">
        <f>C11-H11-'[38]1'!$C$23</f>
        <v>#REF!</v>
      </c>
      <c r="G11" s="16" t="str">
        <f>_xlfn.IFNA(VLOOKUP($A11&amp;" ЕДДС",'[37]1'!$B$2:$D$60000,3,0), "x")</f>
        <v>x</v>
      </c>
      <c r="H11" s="13" t="e">
        <f>'[38]1'!$C$24</f>
        <v>#REF!</v>
      </c>
      <c r="I11" s="17" t="str">
        <f>_xlfn.IFNA(VLOOKUP($A11&amp;" ЕДДС",'[40]1'!$B$2:$E$60,2,0)/86400, "")</f>
        <v/>
      </c>
      <c r="J11" s="17" t="str">
        <f>_xlfn.IFNA(VLOOKUP($A11&amp;" ЕДДС",'[40]1'!$B$2:$E$60,3,0)/86400, "")</f>
        <v/>
      </c>
      <c r="K11" s="17" t="str">
        <f>_xlfn.IFNA(VLOOKUP($A11&amp;" ЕДДС",'[40]1'!$B$2:$E$60,4,0)/86400, "")</f>
        <v/>
      </c>
      <c r="L11" s="17" t="str">
        <f>_xlfn.IFNA(VLOOKUP($A11&amp;" ЕДДС",'[40]1'!$B$1:$E$60,1,0),"")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ЕДДС",'[37]1'!$B$2:$D$60000,2,0), "x")</f>
        <v>x</v>
      </c>
      <c r="C12" s="13" t="e">
        <f>'[38]1'!$C$28</f>
        <v>#REF!</v>
      </c>
      <c r="D12" s="14" t="str">
        <f>_xlfn.IFNA(VLOOKUP($A12,'[39]1'!$A$2:$B$28,2,0), "x")</f>
        <v>x</v>
      </c>
      <c r="E12" s="15" t="e">
        <f t="shared" si="0"/>
        <v>#VALUE!</v>
      </c>
      <c r="F12" s="13" t="e">
        <f>C12-H12-'[38]1'!$C$26</f>
        <v>#REF!</v>
      </c>
      <c r="G12" s="16" t="str">
        <f>_xlfn.IFNA(VLOOKUP($A12&amp;" ЕДДС",'[37]1'!$B$2:$D$60000,3,0), "x")</f>
        <v>x</v>
      </c>
      <c r="H12" s="13" t="e">
        <f>'[38]1'!$C$27</f>
        <v>#REF!</v>
      </c>
      <c r="I12" s="17" t="str">
        <f>_xlfn.IFNA(VLOOKUP($A12&amp;" ЕДДС",'[40]1'!$B$2:$E$60,2,0)/86400, "")</f>
        <v/>
      </c>
      <c r="J12" s="17" t="str">
        <f>_xlfn.IFNA(VLOOKUP($A12&amp;" ЕДДС",'[40]1'!$B$2:$E$60,3,0)/86400, "")</f>
        <v/>
      </c>
      <c r="K12" s="17" t="str">
        <f>_xlfn.IFNA(VLOOKUP($A12&amp;" ЕДДС",'[40]1'!$B$2:$E$60,4,0)/86400, "")</f>
        <v/>
      </c>
      <c r="L12" s="17" t="str">
        <f>_xlfn.IFNA(VLOOKUP($A12&amp;" ЕДДС",'[40]1'!$B$1:$E$60,1,0),"")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ЕДДС",'[37]1'!$B$2:$D$60000,2,0), "x")</f>
        <v>x</v>
      </c>
      <c r="C13" s="13" t="e">
        <f>'[38]1'!$C$31</f>
        <v>#REF!</v>
      </c>
      <c r="D13" s="14" t="str">
        <f>_xlfn.IFNA(VLOOKUP($A13,'[39]1'!$A$2:$B$28,2,0), "x")</f>
        <v>x</v>
      </c>
      <c r="E13" s="15" t="e">
        <f t="shared" si="0"/>
        <v>#VALUE!</v>
      </c>
      <c r="F13" s="13" t="e">
        <f>C13-H13-'[38]1'!$C$29</f>
        <v>#REF!</v>
      </c>
      <c r="G13" s="16" t="str">
        <f>_xlfn.IFNA(VLOOKUP($A13&amp;" ЕДДС",'[37]1'!$B$2:$D$60000,3,0), "x")</f>
        <v>x</v>
      </c>
      <c r="H13" s="13" t="e">
        <f>'[38]1'!$C$30</f>
        <v>#REF!</v>
      </c>
      <c r="I13" s="17" t="str">
        <f>_xlfn.IFNA(VLOOKUP($A13&amp;" ЕДДС",'[40]1'!$B$2:$E$60,2,0)/86400, "")</f>
        <v/>
      </c>
      <c r="J13" s="17" t="str">
        <f>_xlfn.IFNA(VLOOKUP($A13&amp;" ЕДДС",'[40]1'!$B$2:$E$60,3,0)/86400, "")</f>
        <v/>
      </c>
      <c r="K13" s="17" t="str">
        <f>_xlfn.IFNA(VLOOKUP($A13&amp;" ЕДДС",'[40]1'!$B$2:$E$60,4,0)/86400, "")</f>
        <v/>
      </c>
      <c r="L13" s="17" t="str">
        <f>_xlfn.IFNA(VLOOKUP($A13&amp;" ЕДДС",'[40]1'!$B$1:$E$60,1,0),"")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ЕДДС",'[37]1'!$B$2:$D$60000,2,0), "x")</f>
        <v>x</v>
      </c>
      <c r="C14" s="13" t="e">
        <f>'[38]1'!$C$34</f>
        <v>#REF!</v>
      </c>
      <c r="D14" s="14" t="str">
        <f>_xlfn.IFNA(VLOOKUP($A14,'[39]1'!$A$2:$B$28,2,0), "x")</f>
        <v>x</v>
      </c>
      <c r="E14" s="15" t="e">
        <f t="shared" si="0"/>
        <v>#VALUE!</v>
      </c>
      <c r="F14" s="13" t="e">
        <f>C14-H14-'[38]1'!$C$32</f>
        <v>#REF!</v>
      </c>
      <c r="G14" s="16" t="str">
        <f>_xlfn.IFNA(VLOOKUP($A14&amp;" ЕДДС",'[37]1'!$B$2:$D$60000,3,0), "x")</f>
        <v>x</v>
      </c>
      <c r="H14" s="13" t="e">
        <f>'[38]1'!$C$33</f>
        <v>#REF!</v>
      </c>
      <c r="I14" s="17" t="str">
        <f>_xlfn.IFNA(VLOOKUP($A14&amp;" ЕДДС",'[40]1'!$B$2:$E$60,2,0)/86400, "")</f>
        <v/>
      </c>
      <c r="J14" s="17" t="str">
        <f>_xlfn.IFNA(VLOOKUP($A14&amp;" ЕДДС",'[40]1'!$B$2:$E$60,3,0)/86400, "")</f>
        <v/>
      </c>
      <c r="K14" s="17" t="str">
        <f>_xlfn.IFNA(VLOOKUP($A14&amp;" ЕДДС",'[40]1'!$B$2:$E$60,4,0)/86400, "")</f>
        <v/>
      </c>
      <c r="L14" s="17" t="str">
        <f>_xlfn.IFNA(VLOOKUP($A14&amp;" ЕДДС",'[40]1'!$B$1:$E$60,1,0),"")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ЕДДС",'[37]1'!$B$2:$D$60000,2,0), "x")</f>
        <v>x</v>
      </c>
      <c r="C15" s="13" t="e">
        <f>'[38]1'!$C$37</f>
        <v>#REF!</v>
      </c>
      <c r="D15" s="14" t="str">
        <f>_xlfn.IFNA(VLOOKUP($A15,'[39]1'!$A$2:$B$28,2,0), "x")</f>
        <v>x</v>
      </c>
      <c r="E15" s="15" t="e">
        <f t="shared" si="0"/>
        <v>#VALUE!</v>
      </c>
      <c r="F15" s="13" t="e">
        <f>C15-H15-'[38]1'!$C$35</f>
        <v>#REF!</v>
      </c>
      <c r="G15" s="16" t="str">
        <f>_xlfn.IFNA(VLOOKUP($A15&amp;" ЕДДС",'[37]1'!$B$2:$D$60000,3,0), "x")</f>
        <v>x</v>
      </c>
      <c r="H15" s="13" t="e">
        <f>'[38]1'!$C$36</f>
        <v>#REF!</v>
      </c>
      <c r="I15" s="17" t="str">
        <f>_xlfn.IFNA(VLOOKUP($A15&amp;" ЕДДС",'[40]1'!$B$2:$E$60,2,0)/86400, "")</f>
        <v/>
      </c>
      <c r="J15" s="17" t="str">
        <f>_xlfn.IFNA(VLOOKUP($A15&amp;" ЕДДС",'[40]1'!$B$2:$E$60,3,0)/86400, "")</f>
        <v/>
      </c>
      <c r="K15" s="17" t="str">
        <f>_xlfn.IFNA(VLOOKUP($A15&amp;" ЕДДС",'[40]1'!$B$2:$E$60,4,0)/86400, "")</f>
        <v/>
      </c>
      <c r="L15" s="17" t="str">
        <f>_xlfn.IFNA(VLOOKUP($A15&amp;" ЕДДС",'[40]1'!$B$1:$E$60,1,0),"")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ЕДДС",'[37]1'!$B$2:$D$60000,2,0), "x")</f>
        <v>x</v>
      </c>
      <c r="C16" s="13" t="e">
        <f>'[38]1'!$C$40</f>
        <v>#REF!</v>
      </c>
      <c r="D16" s="14" t="str">
        <f>_xlfn.IFNA(VLOOKUP($A16,'[39]1'!$A$2:$B$28,2,0), "x")</f>
        <v>x</v>
      </c>
      <c r="E16" s="15" t="e">
        <f t="shared" si="0"/>
        <v>#VALUE!</v>
      </c>
      <c r="F16" s="13" t="e">
        <f>C16-H16-'[38]1'!$C$38</f>
        <v>#REF!</v>
      </c>
      <c r="G16" s="16" t="str">
        <f>_xlfn.IFNA(VLOOKUP($A16&amp;" ЕДДС",'[37]1'!$B$2:$D$60000,3,0), "x")</f>
        <v>x</v>
      </c>
      <c r="H16" s="13" t="e">
        <f>'[38]1'!$C$39</f>
        <v>#REF!</v>
      </c>
      <c r="I16" s="17" t="str">
        <f>_xlfn.IFNA(VLOOKUP($A16&amp;" ЕДДС",'[40]1'!$B$2:$E$60,2,0)/86400, "")</f>
        <v/>
      </c>
      <c r="J16" s="17" t="str">
        <f>_xlfn.IFNA(VLOOKUP($A16&amp;" ЕДДС",'[40]1'!$B$2:$E$60,3,0)/86400, "")</f>
        <v/>
      </c>
      <c r="K16" s="17" t="str">
        <f>_xlfn.IFNA(VLOOKUP($A16&amp;" ЕДДС",'[40]1'!$B$2:$E$60,4,0)/86400, "")</f>
        <v/>
      </c>
      <c r="L16" s="17" t="str">
        <f>_xlfn.IFNA(VLOOKUP($A16&amp;" ЕДДС",'[40]1'!$B$1:$E$60,1,0),"")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ЕДДС",'[37]1'!$B$2:$D$60000,2,0), "x")</f>
        <v>x</v>
      </c>
      <c r="C17" s="13" t="e">
        <f>'[38]1'!$C$43</f>
        <v>#REF!</v>
      </c>
      <c r="D17" s="14" t="str">
        <f>_xlfn.IFNA(VLOOKUP($A17,'[39]1'!$A$2:$B$28,2,0), "x")</f>
        <v>x</v>
      </c>
      <c r="E17" s="15" t="e">
        <f t="shared" si="0"/>
        <v>#VALUE!</v>
      </c>
      <c r="F17" s="13" t="e">
        <f>C17-H17-'[38]1'!$C$41</f>
        <v>#REF!</v>
      </c>
      <c r="G17" s="16" t="str">
        <f>_xlfn.IFNA(VLOOKUP($A17&amp;" ЕДДС",'[37]1'!$B$2:$D$60000,3,0), "x")</f>
        <v>x</v>
      </c>
      <c r="H17" s="13" t="e">
        <f>'[38]1'!$C$42</f>
        <v>#REF!</v>
      </c>
      <c r="I17" s="17" t="str">
        <f>_xlfn.IFNA(VLOOKUP($A17&amp;" ЕДДС",'[40]1'!$B$2:$E$60,2,0)/86400, "")</f>
        <v/>
      </c>
      <c r="J17" s="17" t="str">
        <f>_xlfn.IFNA(VLOOKUP($A17&amp;" ЕДДС",'[40]1'!$B$2:$E$60,3,0)/86400, "")</f>
        <v/>
      </c>
      <c r="K17" s="17" t="str">
        <f>_xlfn.IFNA(VLOOKUP($A17&amp;" ЕДДС",'[40]1'!$B$2:$E$60,4,0)/86400, "")</f>
        <v/>
      </c>
      <c r="L17" s="17" t="str">
        <f>_xlfn.IFNA(VLOOKUP($A17&amp;" ЕДДС",'[40]1'!$B$1:$E$60,1,0),"")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ЕДДС",'[37]1'!$B$2:$D$60000,2,0), "x")</f>
        <v>x</v>
      </c>
      <c r="C18" s="13" t="e">
        <f>'[38]1'!$C$46</f>
        <v>#REF!</v>
      </c>
      <c r="D18" s="14" t="str">
        <f>_xlfn.IFNA(VLOOKUP($A18,'[39]1'!$A$2:$B$28,2,0), "x")</f>
        <v>x</v>
      </c>
      <c r="E18" s="15" t="e">
        <f t="shared" si="0"/>
        <v>#VALUE!</v>
      </c>
      <c r="F18" s="13" t="e">
        <f>C18-H18-'[38]1'!$C$44</f>
        <v>#REF!</v>
      </c>
      <c r="G18" s="16" t="str">
        <f>_xlfn.IFNA(VLOOKUP($A18&amp;" ЕДДС",'[37]1'!$B$2:$D$60000,3,0), "x")</f>
        <v>x</v>
      </c>
      <c r="H18" s="13" t="e">
        <f>'[38]1'!$C$45</f>
        <v>#REF!</v>
      </c>
      <c r="I18" s="17" t="str">
        <f>_xlfn.IFNA(VLOOKUP($A18&amp;" ЕДДС",'[40]1'!$B$2:$E$60,2,0)/86400, "")</f>
        <v/>
      </c>
      <c r="J18" s="17" t="str">
        <f>_xlfn.IFNA(VLOOKUP($A18&amp;" ЕДДС",'[40]1'!$B$2:$E$60,3,0)/86400, "")</f>
        <v/>
      </c>
      <c r="K18" s="17" t="str">
        <f>_xlfn.IFNA(VLOOKUP($A18&amp;" ЕДДС",'[40]1'!$B$2:$E$60,4,0)/86400, "")</f>
        <v/>
      </c>
      <c r="L18" s="17" t="str">
        <f>_xlfn.IFNA(VLOOKUP($A18&amp;" ЕДДС",'[40]1'!$B$1:$E$60,1,0),"")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ЕДДС",'[37]1'!$B$2:$D$60000,2,0), "x")</f>
        <v>x</v>
      </c>
      <c r="C19" s="13" t="e">
        <f>'[38]1'!$C$49</f>
        <v>#REF!</v>
      </c>
      <c r="D19" s="14" t="str">
        <f>_xlfn.IFNA(VLOOKUP($A19,'[39]1'!$A$2:$B$28,2,0), "x")</f>
        <v>x</v>
      </c>
      <c r="E19" s="15" t="e">
        <f t="shared" si="0"/>
        <v>#VALUE!</v>
      </c>
      <c r="F19" s="13" t="e">
        <f>C19-H19-'[38]1'!$C$47</f>
        <v>#REF!</v>
      </c>
      <c r="G19" s="16" t="str">
        <f>_xlfn.IFNA(VLOOKUP($A19&amp;" ЕДДС",'[37]1'!$B$2:$D$60000,3,0), "x")</f>
        <v>x</v>
      </c>
      <c r="H19" s="13" t="e">
        <f>'[38]1'!$C$48</f>
        <v>#REF!</v>
      </c>
      <c r="I19" s="17" t="str">
        <f>_xlfn.IFNA(VLOOKUP($A19&amp;" ЕДДС",'[40]1'!$B$2:$E$60,2,0)/86400, "")</f>
        <v/>
      </c>
      <c r="J19" s="17" t="str">
        <f>_xlfn.IFNA(VLOOKUP($A19&amp;" ЕДДС",'[40]1'!$B$2:$E$60,3,0)/86400, "")</f>
        <v/>
      </c>
      <c r="K19" s="17" t="str">
        <f>_xlfn.IFNA(VLOOKUP($A19&amp;" ЕДДС",'[40]1'!$B$2:$E$60,4,0)/86400, "")</f>
        <v/>
      </c>
      <c r="L19" s="17" t="str">
        <f>_xlfn.IFNA(VLOOKUP($A19&amp;" ЕДДС",'[40]1'!$B$1:$E$60,1,0),"")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ЕДДС",'[37]1'!$B$2:$D$60000,2,0), "x")</f>
        <v>x</v>
      </c>
      <c r="C20" s="13" t="e">
        <f>'[38]1'!$C$52</f>
        <v>#REF!</v>
      </c>
      <c r="D20" s="14" t="str">
        <f>_xlfn.IFNA(VLOOKUP($A20,'[39]1'!$A$2:$B$28,2,0), "x")</f>
        <v>x</v>
      </c>
      <c r="E20" s="15" t="e">
        <f t="shared" si="0"/>
        <v>#VALUE!</v>
      </c>
      <c r="F20" s="13" t="e">
        <f>C20-H20-'[38]1'!$C$50</f>
        <v>#REF!</v>
      </c>
      <c r="G20" s="16" t="str">
        <f>_xlfn.IFNA(VLOOKUP($A20&amp;" ЕДДС",'[37]1'!$B$2:$D$60000,3,0), "x")</f>
        <v>x</v>
      </c>
      <c r="H20" s="13" t="e">
        <f>'[38]1'!$C$51</f>
        <v>#REF!</v>
      </c>
      <c r="I20" s="17" t="str">
        <f>_xlfn.IFNA(VLOOKUP($A20&amp;" ЕДДС",'[40]1'!$B$2:$E$60,2,0)/86400, "")</f>
        <v/>
      </c>
      <c r="J20" s="17" t="str">
        <f>_xlfn.IFNA(VLOOKUP($A20&amp;" ЕДДС",'[40]1'!$B$2:$E$60,3,0)/86400, "")</f>
        <v/>
      </c>
      <c r="K20" s="17" t="str">
        <f>_xlfn.IFNA(VLOOKUP($A20&amp;" ЕДДС",'[40]1'!$B$2:$E$60,4,0)/86400, "")</f>
        <v/>
      </c>
      <c r="L20" s="17" t="str">
        <f>_xlfn.IFNA(VLOOKUP($A20&amp;" ЕДДС",'[40]1'!$B$1:$E$60,1,0),"")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ЕДДС",'[37]1'!$B$2:$D$60000,2,0), "x")</f>
        <v>x</v>
      </c>
      <c r="C21" s="13" t="e">
        <f>'[38]1'!$C$55</f>
        <v>#REF!</v>
      </c>
      <c r="D21" s="14" t="str">
        <f>_xlfn.IFNA(VLOOKUP($A21,'[39]1'!$A$2:$B$28,2,0), "x")</f>
        <v>x</v>
      </c>
      <c r="E21" s="15" t="e">
        <f t="shared" si="0"/>
        <v>#VALUE!</v>
      </c>
      <c r="F21" s="13" t="e">
        <f>C21-H21-'[38]1'!$C$53</f>
        <v>#REF!</v>
      </c>
      <c r="G21" s="16" t="str">
        <f>_xlfn.IFNA(VLOOKUP($A21&amp;" ЕДДС",'[37]1'!$B$2:$D$60000,3,0), "x")</f>
        <v>x</v>
      </c>
      <c r="H21" s="13" t="e">
        <f>'[38]1'!$C$54</f>
        <v>#REF!</v>
      </c>
      <c r="I21" s="17" t="str">
        <f>_xlfn.IFNA(VLOOKUP($A21&amp;" ЕДДС",'[40]1'!$B$2:$E$60,2,0)/86400, "")</f>
        <v/>
      </c>
      <c r="J21" s="17" t="str">
        <f>_xlfn.IFNA(VLOOKUP($A21&amp;" ЕДДС",'[40]1'!$B$2:$E$60,3,0)/86400, "")</f>
        <v/>
      </c>
      <c r="K21" s="17" t="str">
        <f>_xlfn.IFNA(VLOOKUP($A21&amp;" ЕДДС",'[40]1'!$B$2:$E$60,4,0)/86400, "")</f>
        <v/>
      </c>
      <c r="L21" s="17" t="str">
        <f>_xlfn.IFNA(VLOOKUP($A21&amp;" ЕДДС",'[40]1'!$B$1:$E$60,1,0),"")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_xlfn.IFNA(VLOOKUP("ЕДДС",'[37]1'!$B$2:$D$60000,2,0), "x")</f>
        <v>x</v>
      </c>
      <c r="C22" s="13" t="e">
        <f>'[38]1'!$C$58</f>
        <v>#REF!</v>
      </c>
      <c r="D22" s="14" t="str">
        <f>_xlfn.IFNA(VLOOKUP($A22,'[39]1'!$A$2:$B$28,2,0), "x")</f>
        <v>x</v>
      </c>
      <c r="E22" s="15" t="e">
        <f t="shared" si="0"/>
        <v>#VALUE!</v>
      </c>
      <c r="F22" s="13" t="e">
        <f>C22-H22-'[38]1'!$C$56</f>
        <v>#REF!</v>
      </c>
      <c r="G22" s="16" t="str">
        <f>_xlfn.IFNA(VLOOKUP("ЕДДС",'[37]1'!$B$2:$D$60000,3,0), "x")</f>
        <v>x</v>
      </c>
      <c r="H22" s="13" t="e">
        <f>'[38]1'!$C$57</f>
        <v>#REF!</v>
      </c>
      <c r="I22" s="17" t="str">
        <f>_xlfn.IFNA(VLOOKUP("ЕДДС",'[40]1'!$B$2:$E$60,2,0)/86400, "")</f>
        <v/>
      </c>
      <c r="J22" s="17" t="str">
        <f>_xlfn.IFNA(VLOOKUP("ЕДДС",'[40]1'!$B$2:$E$60,3,0)/86400, "")</f>
        <v/>
      </c>
      <c r="K22" s="17" t="str">
        <f>_xlfn.IFNA(VLOOKUP("ЕДДС",'[40]1'!$B$2:$E$60,4,0)/86400, "")</f>
        <v/>
      </c>
      <c r="L22" s="17" t="str">
        <f>_xlfn.IFNA(VLOOKUP("ЕДДС",'[40]1'!$B$1:$E$60,1,0),"")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ЕДДС",'[37]1'!$B$2:$D$60000,2,0), "x")</f>
        <v>x</v>
      </c>
      <c r="C23" s="13" t="e">
        <f>'[38]1'!$C$61</f>
        <v>#REF!</v>
      </c>
      <c r="D23" s="14" t="str">
        <f>_xlfn.IFNA(VLOOKUP("Смоленский Р-Н",'[39]1'!$A$2:$B$28,2,0), "x")</f>
        <v>x</v>
      </c>
      <c r="E23" s="15" t="e">
        <f t="shared" si="0"/>
        <v>#VALUE!</v>
      </c>
      <c r="F23" s="13" t="e">
        <f>C23-H23-'[38]1'!$C$59</f>
        <v>#REF!</v>
      </c>
      <c r="G23" s="16" t="str">
        <f>_xlfn.IFNA(VLOOKUP($A23&amp;" ЕДДС",'[37]1'!$B$2:$D$60000,3,0), "x")</f>
        <v>x</v>
      </c>
      <c r="H23" s="13" t="e">
        <f>'[38]1'!$C$60</f>
        <v>#REF!</v>
      </c>
      <c r="I23" s="17" t="str">
        <f>_xlfn.IFNA(VLOOKUP($A23&amp;" ЕДДС",'[40]1'!$B$2:$E$60,2,0)/86400, "")</f>
        <v/>
      </c>
      <c r="J23" s="17" t="str">
        <f>_xlfn.IFNA(VLOOKUP($A23&amp;" ЕДДС",'[40]1'!$B$2:$E$60,3,0)/86400, "")</f>
        <v/>
      </c>
      <c r="K23" s="17" t="str">
        <f>_xlfn.IFNA(VLOOKUP($A23&amp;" ЕДДС",'[40]1'!$B$2:$E$60,4,0)/86400, "")</f>
        <v/>
      </c>
      <c r="L23" s="17" t="str">
        <f>_xlfn.IFNA(VLOOKUP($A23&amp;" ЕДДС",'[40]1'!$B$1:$E$60,1,0),"")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ЕДДС",'[37]1'!$B$2:$D$60000,2,0), "x")</f>
        <v>x</v>
      </c>
      <c r="C24" s="13" t="e">
        <f>'[38]1'!$C$64</f>
        <v>#REF!</v>
      </c>
      <c r="D24" s="14" t="str">
        <f>_xlfn.IFNA(VLOOKUP($A24,'[39]1'!$A$2:$B$28,2,0), "x")</f>
        <v>x</v>
      </c>
      <c r="E24" s="15" t="e">
        <f t="shared" si="0"/>
        <v>#VALUE!</v>
      </c>
      <c r="F24" s="13" t="e">
        <f>C24-H24-'[38]1'!$C$62</f>
        <v>#REF!</v>
      </c>
      <c r="G24" s="16" t="str">
        <f>_xlfn.IFNA(VLOOKUP($A24&amp;" ЕДДС",'[37]1'!$B$2:$D$60000,3,0), "x")</f>
        <v>x</v>
      </c>
      <c r="H24" s="13" t="e">
        <f>'[38]1'!$C$63</f>
        <v>#REF!</v>
      </c>
      <c r="I24" s="17" t="str">
        <f>_xlfn.IFNA(VLOOKUP($A24&amp;" ЕДДС",'[40]1'!$B$2:$E$60,2,0)/86400, "")</f>
        <v/>
      </c>
      <c r="J24" s="17" t="str">
        <f>_xlfn.IFNA(VLOOKUP($A24&amp;" ЕДДС",'[40]1'!$B$2:$E$60,3,0)/86400, "")</f>
        <v/>
      </c>
      <c r="K24" s="17" t="str">
        <f>_xlfn.IFNA(VLOOKUP($A24&amp;" ЕДДС",'[40]1'!$B$2:$E$60,4,0)/86400, "")</f>
        <v/>
      </c>
      <c r="L24" s="17" t="str">
        <f>_xlfn.IFNA(VLOOKUP($A24&amp;" ЕДДС",'[40]1'!$B$1:$E$60,1,0),"")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ЕДДС",'[37]1'!$B$2:$D$60000,2,0), "x")</f>
        <v>x</v>
      </c>
      <c r="C25" s="13" t="e">
        <f>'[38]1'!$C$67</f>
        <v>#REF!</v>
      </c>
      <c r="D25" s="14" t="str">
        <f>_xlfn.IFNA(VLOOKUP($A25,'[39]1'!$A$2:$B$28,2,0), "x")</f>
        <v>x</v>
      </c>
      <c r="E25" s="15" t="e">
        <f t="shared" si="0"/>
        <v>#VALUE!</v>
      </c>
      <c r="F25" s="13" t="e">
        <f>C25-H25-'[38]1'!$C$65</f>
        <v>#REF!</v>
      </c>
      <c r="G25" s="16" t="str">
        <f>_xlfn.IFNA(VLOOKUP($A25&amp;" ЕДДС",'[37]1'!$B$2:$D$60000,3,0), "x")</f>
        <v>x</v>
      </c>
      <c r="H25" s="13" t="e">
        <f>'[38]1'!$C$66</f>
        <v>#REF!</v>
      </c>
      <c r="I25" s="17" t="str">
        <f>_xlfn.IFNA(VLOOKUP($A25&amp;" ЕДДС",'[40]1'!$B$2:$E$60,2,0)/86400, "")</f>
        <v/>
      </c>
      <c r="J25" s="17" t="str">
        <f>_xlfn.IFNA(VLOOKUP($A25&amp;" ЕДДС",'[40]1'!$B$2:$E$60,3,0)/86400, "")</f>
        <v/>
      </c>
      <c r="K25" s="17" t="str">
        <f>_xlfn.IFNA(VLOOKUP($A25&amp;" ЕДДС",'[40]1'!$B$2:$E$60,4,0)/86400, "")</f>
        <v/>
      </c>
      <c r="L25" s="17" t="str">
        <f>_xlfn.IFNA(VLOOKUP($A25&amp;" ЕДДС",'[40]1'!$B$1:$E$60,1,0),"")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ЕДДС",'[37]1'!$B$2:$D$60000,2,0), "x")</f>
        <v>x</v>
      </c>
      <c r="C26" s="13" t="e">
        <f>'[38]1'!$C$70</f>
        <v>#REF!</v>
      </c>
      <c r="D26" s="14" t="str">
        <f>_xlfn.IFNA(VLOOKUP($A26,'[39]1'!$A$2:$B$28,2,0), "x")</f>
        <v>x</v>
      </c>
      <c r="E26" s="15" t="e">
        <f t="shared" si="0"/>
        <v>#VALUE!</v>
      </c>
      <c r="F26" s="13" t="e">
        <f>C26-H26-'[38]1'!$C$68</f>
        <v>#REF!</v>
      </c>
      <c r="G26" s="16" t="str">
        <f>_xlfn.IFNA(VLOOKUP($A26&amp;" ЕДДС",'[37]1'!$B$2:$D$60000,3,0), "x")</f>
        <v>x</v>
      </c>
      <c r="H26" s="13" t="e">
        <f>'[38]1'!$C$69</f>
        <v>#REF!</v>
      </c>
      <c r="I26" s="17" t="str">
        <f>_xlfn.IFNA(VLOOKUP($A26&amp;" ЕДДС",'[40]1'!$B$2:$E$60,2,0)/86400, "")</f>
        <v/>
      </c>
      <c r="J26" s="17" t="str">
        <f>_xlfn.IFNA(VLOOKUP($A26&amp;" ЕДДС",'[40]1'!$B$2:$E$60,3,0)/86400, "")</f>
        <v/>
      </c>
      <c r="K26" s="17" t="str">
        <f>_xlfn.IFNA(VLOOKUP($A26&amp;" ЕДДС",'[40]1'!$B$2:$E$60,4,0)/86400, "")</f>
        <v/>
      </c>
      <c r="L26" s="17" t="str">
        <f>_xlfn.IFNA(VLOOKUP($A26&amp;" ЕДДС",'[40]1'!$B$1:$E$60,1,0),"")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ЕДДС",'[37]1'!$B$2:$D$60000,2,0), "x")</f>
        <v>x</v>
      </c>
      <c r="C27" s="13" t="e">
        <f>'[38]1'!$C$73</f>
        <v>#REF!</v>
      </c>
      <c r="D27" s="14" t="str">
        <f>_xlfn.IFNA(VLOOKUP("Х.Жирковский",'[39]1'!$A$2:$B$28,2,0), "x")</f>
        <v>x</v>
      </c>
      <c r="E27" s="15" t="e">
        <f t="shared" si="0"/>
        <v>#VALUE!</v>
      </c>
      <c r="F27" s="13" t="e">
        <f>C27-H27-'[38]1'!$C$71</f>
        <v>#REF!</v>
      </c>
      <c r="G27" s="16" t="str">
        <f>_xlfn.IFNA(VLOOKUP($A27&amp;" ЕДДС",'[37]1'!$B$2:$D$60000,3,0), "x")</f>
        <v>x</v>
      </c>
      <c r="H27" s="13" t="e">
        <f>'[38]1'!$C$72</f>
        <v>#REF!</v>
      </c>
      <c r="I27" s="17" t="str">
        <f>_xlfn.IFNA(VLOOKUP($A27&amp;" ЕДДС",'[40]1'!$B$2:$E$60,2,0)/86400, "")</f>
        <v/>
      </c>
      <c r="J27" s="17" t="str">
        <f>_xlfn.IFNA(VLOOKUP($A27&amp;" ЕДДС",'[40]1'!$B$2:$E$60,3,0)/86400, "")</f>
        <v/>
      </c>
      <c r="K27" s="17" t="str">
        <f>_xlfn.IFNA(VLOOKUP($A27&amp;" ЕДДС",'[40]1'!$B$2:$E$60,4,0)/86400, "")</f>
        <v/>
      </c>
      <c r="L27" s="17" t="str">
        <f>_xlfn.IFNA(VLOOKUP($A27&amp;" ЕДДС",'[40]1'!$B$1:$E$60,1,0),"")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ЕДДС",'[37]1'!$B$2:$D$60000,2,0), "x")</f>
        <v>x</v>
      </c>
      <c r="C28" s="13" t="e">
        <f>'[38]1'!$C$76</f>
        <v>#REF!</v>
      </c>
      <c r="D28" s="14" t="str">
        <f>_xlfn.IFNA(VLOOKUP($A28,'[39]1'!$A$2:$B$28,2,0), "x")</f>
        <v>x</v>
      </c>
      <c r="E28" s="15" t="e">
        <f t="shared" si="0"/>
        <v>#VALUE!</v>
      </c>
      <c r="F28" s="13" t="e">
        <f>C28-H28-'[38]1'!$C$74</f>
        <v>#REF!</v>
      </c>
      <c r="G28" s="16" t="str">
        <f>_xlfn.IFNA(VLOOKUP($A28&amp;" ЕДДС",'[37]1'!$B$2:$D$60000,3,0), "x")</f>
        <v>x</v>
      </c>
      <c r="H28" s="13" t="e">
        <f>'[38]1'!$C$75</f>
        <v>#REF!</v>
      </c>
      <c r="I28" s="17" t="str">
        <f>_xlfn.IFNA(VLOOKUP($A28&amp;" ЕДДС",'[40]1'!$B$2:$E$60,2,0)/86400, "")</f>
        <v/>
      </c>
      <c r="J28" s="17" t="str">
        <f>_xlfn.IFNA(VLOOKUP($A28&amp;" ЕДДС",'[40]1'!$B$2:$E$60,3,0)/86400, "")</f>
        <v/>
      </c>
      <c r="K28" s="17" t="str">
        <f>_xlfn.IFNA(VLOOKUP($A28&amp;" ЕДДС",'[40]1'!$B$2:$E$60,4,0)/86400, "")</f>
        <v/>
      </c>
      <c r="L28" s="17" t="str">
        <f>_xlfn.IFNA(VLOOKUP($A28&amp;" ЕДДС",'[40]1'!$B$1:$E$60,1,0),"")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ЕДДС",'[37]1'!$B$2:$D$60000,2,0), "x")</f>
        <v>x</v>
      </c>
      <c r="C29" s="13" t="e">
        <f>'[38]1'!$C$79</f>
        <v>#REF!</v>
      </c>
      <c r="D29" s="14" t="str">
        <f>_xlfn.IFNA(VLOOKUP($A29,'[39]1'!$A$2:$B$28,2,0), "x")</f>
        <v>x</v>
      </c>
      <c r="E29" s="15" t="e">
        <f t="shared" si="0"/>
        <v>#VALUE!</v>
      </c>
      <c r="F29" s="13" t="e">
        <f>C29-H29-'[38]1'!$C$77</f>
        <v>#REF!</v>
      </c>
      <c r="G29" s="16" t="str">
        <f>_xlfn.IFNA(VLOOKUP($A29&amp;" ЕДДС",'[37]1'!$B$2:$D$60000,3,0), "x")</f>
        <v>x</v>
      </c>
      <c r="H29" s="13" t="e">
        <f>'[38]1'!$C$78</f>
        <v>#REF!</v>
      </c>
      <c r="I29" s="17" t="str">
        <f>_xlfn.IFNA(VLOOKUP($A29&amp;" ЕДДС",'[40]1'!$B$2:$E$60,2,0)/86400, "")</f>
        <v/>
      </c>
      <c r="J29" s="17" t="str">
        <f>_xlfn.IFNA(VLOOKUP($A29&amp;" ЕДДС",'[40]1'!$B$2:$E$60,3,0)/86400, "")</f>
        <v/>
      </c>
      <c r="K29" s="17" t="str">
        <f>_xlfn.IFNA(VLOOKUP($A29&amp;" ЕДДС",'[40]1'!$B$2:$E$60,4,0)/86400, "")</f>
        <v/>
      </c>
      <c r="L29" s="17" t="str">
        <f>_xlfn.IFNA(VLOOKUP($A29&amp;" ЕДДС",'[40]1'!$B$1:$E$60,1,0),"")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ЕДДС",'[37]1'!$B$2:$D$60000,2,0), "x")</f>
        <v>x</v>
      </c>
      <c r="C30" s="13" t="e">
        <f>'[38]1'!$C$82</f>
        <v>#REF!</v>
      </c>
      <c r="D30" s="14" t="str">
        <f>_xlfn.IFNA(VLOOKUP($A30,'[39]1'!$A$2:$B$28,2,0), "x")</f>
        <v>x</v>
      </c>
      <c r="E30" s="15" t="e">
        <f t="shared" si="0"/>
        <v>#VALUE!</v>
      </c>
      <c r="F30" s="13" t="e">
        <f>C30-H30-'[38]1'!$C$80</f>
        <v>#REF!</v>
      </c>
      <c r="G30" s="16" t="str">
        <f>_xlfn.IFNA(VLOOKUP($A30&amp;" ЕДДС",'[37]1'!$B$2:$D$60000,3,0), "x")</f>
        <v>x</v>
      </c>
      <c r="H30" s="13" t="e">
        <f>'[38]1'!$C$81</f>
        <v>#REF!</v>
      </c>
      <c r="I30" s="17" t="str">
        <f>_xlfn.IFNA(VLOOKUP($A30&amp;" ЕДДС",'[40]1'!$B$2:$E$60,2,0)/86400, "")</f>
        <v/>
      </c>
      <c r="J30" s="17" t="str">
        <f>_xlfn.IFNA(VLOOKUP($A30&amp;" ЕДДС",'[40]1'!$B$2:$E$60,3,0)/86400, "")</f>
        <v/>
      </c>
      <c r="K30" s="17" t="str">
        <f>_xlfn.IFNA(VLOOKUP($A30&amp;" ЕДДС",'[40]1'!$B$2:$E$60,4,0)/86400, "")</f>
        <v/>
      </c>
      <c r="L30" s="17" t="str">
        <f>_xlfn.IFNA(VLOOKUP($A30&amp;" ЕДДС",'[40]1'!$B$1:$E$60,1,0),"")</f>
        <v/>
      </c>
      <c r="M30" s="16"/>
    </row>
    <row r="31" spans="1:13" x14ac:dyDescent="0.2">
      <c r="B31" s="7" t="e">
        <f>B4+B5+B6+B7+B8+B9+B10+B11+B12+B13+B14+B15+B16+B17+B18+B19+B20+B21+B22+B23+B24+B25+B26+B27+B28+B29+B30</f>
        <v>#VALUE!</v>
      </c>
      <c r="C31" s="7" t="e">
        <f>C4+C5+C6+C7+C8+C9+C10+C11+C12+C13+C14+C15+C16+C17+C18+C19+C20+C21+C22+C23+C24+C25+C26+C27+C28+C29+C30</f>
        <v>#REF!</v>
      </c>
      <c r="D31" s="7" t="e">
        <f>D4+D5+D6+D7+D8+D9+D10+D11+D12+D13+D14+D15+D16+D17+D18+D19+D20+D21+D22+D23+D24+D25+D26+D27+D28+D29+D30</f>
        <v>#VALUE!</v>
      </c>
      <c r="H31" s="7" t="e">
        <f>H4+H5+H6+H7+H8+H9+H10+H11+H12+H13+H14+H15+H16+H17+H18+H19+H20+H21+H22+H23+H24+H25+H26+H27+H28+H29+H30</f>
        <v>#REF!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9" priority="2" operator="equal">
      <formula>0</formula>
    </cfRule>
    <cfRule type="cellIs" dxfId="2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ЕДДС",'[41]1'!$B$2:$D$60000,2,0), "x")</f>
        <v>x</v>
      </c>
      <c r="C4" s="13" t="e">
        <f>'[42]1'!$C$4</f>
        <v>#REF!</v>
      </c>
      <c r="D4" s="14" t="str">
        <f>_xlfn.IFNA(VLOOKUP($A4,'[43]1'!$A$2:$B$28,2,0), "x")</f>
        <v>x</v>
      </c>
      <c r="E4" s="15" t="e">
        <f t="shared" ref="E4:E30" si="0">B4-D4-G4</f>
        <v>#VALUE!</v>
      </c>
      <c r="F4" s="13" t="e">
        <f>C4-H4-'[42]1'!$C$2</f>
        <v>#REF!</v>
      </c>
      <c r="G4" s="16" t="str">
        <f>_xlfn.IFNA(VLOOKUP($A4&amp;" ЕДДС",'[41]1'!$B$2:$D$60000,3,0), "x")</f>
        <v>x</v>
      </c>
      <c r="H4" s="13" t="e">
        <f>'[42]1'!$C$3</f>
        <v>#REF!</v>
      </c>
      <c r="I4" s="17" t="str">
        <f>_xlfn.IFNA(VLOOKUP($A4&amp;" ЕДДС",'[44]1'!$B$2:$E$60,2,0)/86400, "")</f>
        <v/>
      </c>
      <c r="J4" s="17" t="str">
        <f>_xlfn.IFNA(VLOOKUP($A4&amp;" ЕДДС",'[44]1'!$B$2:$E$60,3,0)/86400, "")</f>
        <v/>
      </c>
      <c r="K4" s="17" t="str">
        <f>_xlfn.IFNA(VLOOKUP($A4&amp;" ЕДДС",'[44]1'!$B$2:$E$60,4,0)/86400, "")</f>
        <v/>
      </c>
      <c r="L4" s="17" t="str">
        <f>_xlfn.IFNA(VLOOKUP($A4&amp;" ЕДДС",'[44]1'!$B$1:$E$60,1,0),"")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ЕДДС",'[41]1'!$B$2:$D$60000,2,0), "x")</f>
        <v>x</v>
      </c>
      <c r="C5" s="13" t="e">
        <f>'[42]1'!$C$7</f>
        <v>#REF!</v>
      </c>
      <c r="D5" s="14" t="str">
        <f>_xlfn.IFNA(VLOOKUP($A5,'[43]1'!$A$2:$B$28,2,0), "x")</f>
        <v>x</v>
      </c>
      <c r="E5" s="15" t="e">
        <f t="shared" si="0"/>
        <v>#VALUE!</v>
      </c>
      <c r="F5" s="13" t="e">
        <f>C5-H5-'[42]1'!$C$5</f>
        <v>#REF!</v>
      </c>
      <c r="G5" s="16" t="str">
        <f>_xlfn.IFNA(VLOOKUP($A5&amp;" ЕДДС",'[41]1'!$B$2:$D$60000,3,0), "x")</f>
        <v>x</v>
      </c>
      <c r="H5" s="13" t="e">
        <f>'[42]1'!$C$6</f>
        <v>#REF!</v>
      </c>
      <c r="I5" s="17" t="str">
        <f>_xlfn.IFNA(VLOOKUP($A5&amp;" ЕДДС",'[44]1'!$B$2:$E$60,2,0)/86400, "")</f>
        <v/>
      </c>
      <c r="J5" s="17" t="str">
        <f>_xlfn.IFNA(VLOOKUP($A5&amp;" ЕДДС",'[44]1'!$B$2:$E$60,3,0)/86400, "")</f>
        <v/>
      </c>
      <c r="K5" s="17" t="str">
        <f>_xlfn.IFNA(VLOOKUP($A5&amp;" ЕДДС",'[44]1'!$B$2:$E$60,4,0)/86400, "")</f>
        <v/>
      </c>
      <c r="L5" s="17" t="str">
        <f>_xlfn.IFNA(VLOOKUP($A5&amp;" ЕДДС",'[44]1'!$B$1:$E$60,1,0),"")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ЕДДС",'[41]1'!$B$2:$D$60000,2,0), "x")</f>
        <v>x</v>
      </c>
      <c r="C6" s="13" t="e">
        <f>'[42]1'!$C$10</f>
        <v>#REF!</v>
      </c>
      <c r="D6" s="14" t="str">
        <f>_xlfn.IFNA(VLOOKUP($A6,'[43]1'!$A$2:$B$28,2,0), "x")</f>
        <v>x</v>
      </c>
      <c r="E6" s="15" t="e">
        <f t="shared" si="0"/>
        <v>#VALUE!</v>
      </c>
      <c r="F6" s="13" t="e">
        <f>C6-H6-'[42]1'!$C$8</f>
        <v>#REF!</v>
      </c>
      <c r="G6" s="16" t="str">
        <f>_xlfn.IFNA(VLOOKUP($A6&amp;" ЕДДС",'[41]1'!$B$2:$D$60000,3,0), "x")</f>
        <v>x</v>
      </c>
      <c r="H6" s="13" t="e">
        <f>'[42]1'!$C$9</f>
        <v>#REF!</v>
      </c>
      <c r="I6" s="17" t="str">
        <f>_xlfn.IFNA(VLOOKUP($A6&amp;" ЕДДС",'[44]1'!$B$2:$E$60,2,0)/86400, "")</f>
        <v/>
      </c>
      <c r="J6" s="17" t="str">
        <f>_xlfn.IFNA(VLOOKUP($A6&amp;" ЕДДС",'[44]1'!$B$2:$E$60,3,0)/86400, "")</f>
        <v/>
      </c>
      <c r="K6" s="17" t="str">
        <f>_xlfn.IFNA(VLOOKUP($A6&amp;" ЕДДС",'[44]1'!$B$2:$E$60,4,0)/86400, "")</f>
        <v/>
      </c>
      <c r="L6" s="17" t="str">
        <f>_xlfn.IFNA(VLOOKUP($A6&amp;" ЕДДС",'[44]1'!$B$1:$E$60,1,0),"")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ЕДДС",'[41]1'!$B$2:$D$60000,2,0), "x")</f>
        <v>x</v>
      </c>
      <c r="C7" s="13" t="e">
        <f>'[42]1'!$C$13</f>
        <v>#REF!</v>
      </c>
      <c r="D7" s="14" t="str">
        <f>_xlfn.IFNA(VLOOKUP($A7,'[43]1'!$A$2:$B$28,2,0), "x")</f>
        <v>x</v>
      </c>
      <c r="E7" s="15" t="e">
        <f t="shared" si="0"/>
        <v>#VALUE!</v>
      </c>
      <c r="F7" s="13" t="e">
        <f>C7-H7-'[42]1'!$C$11</f>
        <v>#REF!</v>
      </c>
      <c r="G7" s="16" t="str">
        <f>_xlfn.IFNA(VLOOKUP($A7&amp;" ЕДДС",'[41]1'!$B$2:$D$60000,3,0), "x")</f>
        <v>x</v>
      </c>
      <c r="H7" s="13" t="e">
        <f>'[42]1'!$C$12</f>
        <v>#REF!</v>
      </c>
      <c r="I7" s="17" t="str">
        <f>_xlfn.IFNA(VLOOKUP($A7&amp;" ЕДДС",'[44]1'!$B$2:$E$60,2,0)/86400, "")</f>
        <v/>
      </c>
      <c r="J7" s="17" t="str">
        <f>_xlfn.IFNA(VLOOKUP($A7&amp;" ЕДДС",'[44]1'!$B$2:$E$60,3,0)/86400, "")</f>
        <v/>
      </c>
      <c r="K7" s="17" t="str">
        <f>_xlfn.IFNA(VLOOKUP($A7&amp;" ЕДДС",'[44]1'!$B$2:$E$60,4,0)/86400, "")</f>
        <v/>
      </c>
      <c r="L7" s="17" t="str">
        <f>_xlfn.IFNA(VLOOKUP($A7&amp;" ЕДДС",'[44]1'!$B$1:$E$60,1,0),"")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ЕДДС",'[41]1'!$B$2:$D$60000,2,0), "x")</f>
        <v>x</v>
      </c>
      <c r="C8" s="13" t="e">
        <f>'[42]1'!$C$16</f>
        <v>#REF!</v>
      </c>
      <c r="D8" s="14" t="str">
        <f>_xlfn.IFNA(VLOOKUP($A8,'[43]1'!$A$2:$B$28,2,0), "x")</f>
        <v>x</v>
      </c>
      <c r="E8" s="15" t="e">
        <f t="shared" si="0"/>
        <v>#VALUE!</v>
      </c>
      <c r="F8" s="13" t="e">
        <f>C8-H8-'[42]1'!$C$14</f>
        <v>#REF!</v>
      </c>
      <c r="G8" s="16" t="str">
        <f>_xlfn.IFNA(VLOOKUP($A8&amp;" ЕДДС",'[41]1'!$B$2:$D$60000,3,0), "x")</f>
        <v>x</v>
      </c>
      <c r="H8" s="13" t="e">
        <f>'[42]1'!$C$15</f>
        <v>#REF!</v>
      </c>
      <c r="I8" s="17" t="str">
        <f>_xlfn.IFNA(VLOOKUP($A8&amp;" ЕДДС",'[44]1'!$B$2:$E$60,2,0)/86400, "")</f>
        <v/>
      </c>
      <c r="J8" s="17" t="str">
        <f>_xlfn.IFNA(VLOOKUP($A8&amp;" ЕДДС",'[44]1'!$B$2:$E$60,3,0)/86400, "")</f>
        <v/>
      </c>
      <c r="K8" s="17" t="str">
        <f>_xlfn.IFNA(VLOOKUP($A8&amp;" ЕДДС",'[44]1'!$B$2:$E$60,4,0)/86400, "")</f>
        <v/>
      </c>
      <c r="L8" s="17" t="str">
        <f>_xlfn.IFNA(VLOOKUP($A8&amp;" ЕДДС",'[44]1'!$B$1:$E$60,1,0),"")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ЕДДС",'[41]1'!$B$2:$D$60000,2,0), "x")</f>
        <v>x</v>
      </c>
      <c r="C9" s="13" t="e">
        <f>'[42]1'!$C$19</f>
        <v>#REF!</v>
      </c>
      <c r="D9" s="14" t="str">
        <f>_xlfn.IFNA(VLOOKUP($A9,'[43]1'!$A$2:$B$28,2,0), "x")</f>
        <v>x</v>
      </c>
      <c r="E9" s="15" t="e">
        <f t="shared" si="0"/>
        <v>#VALUE!</v>
      </c>
      <c r="F9" s="13" t="e">
        <f>C9-H9-'[42]1'!$C$17</f>
        <v>#REF!</v>
      </c>
      <c r="G9" s="16" t="str">
        <f>_xlfn.IFNA(VLOOKUP($A9&amp;" ЕДДС",'[41]1'!$B$2:$D$60000,3,0), "x")</f>
        <v>x</v>
      </c>
      <c r="H9" s="13" t="e">
        <f>'[42]1'!$C$18</f>
        <v>#REF!</v>
      </c>
      <c r="I9" s="17" t="str">
        <f>_xlfn.IFNA(VLOOKUP($A9&amp;" ЕДДС",'[44]1'!$B$2:$E$60,2,0)/86400, "")</f>
        <v/>
      </c>
      <c r="J9" s="17" t="str">
        <f>_xlfn.IFNA(VLOOKUP($A9&amp;" ЕДДС",'[44]1'!$B$2:$E$60,3,0)/86400, "")</f>
        <v/>
      </c>
      <c r="K9" s="17" t="str">
        <f>_xlfn.IFNA(VLOOKUP($A9&amp;" ЕДДС",'[44]1'!$B$2:$E$60,4,0)/86400, "")</f>
        <v/>
      </c>
      <c r="L9" s="17" t="str">
        <f>_xlfn.IFNA(VLOOKUP($A9&amp;" ЕДДС",'[44]1'!$B$1:$E$60,1,0),"")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ЕДДС",'[41]1'!$B$2:$D$60000,2,0), "x")</f>
        <v>x</v>
      </c>
      <c r="C10" s="13" t="e">
        <f>'[42]1'!$C$22</f>
        <v>#REF!</v>
      </c>
      <c r="D10" s="14" t="str">
        <f>_xlfn.IFNA(VLOOKUP($A10,'[43]1'!$A$2:$B$28,2,0), "x")</f>
        <v>x</v>
      </c>
      <c r="E10" s="15" t="e">
        <f t="shared" si="0"/>
        <v>#VALUE!</v>
      </c>
      <c r="F10" s="13" t="e">
        <f>C10-H10-'[42]1'!$C$20</f>
        <v>#REF!</v>
      </c>
      <c r="G10" s="16" t="str">
        <f>_xlfn.IFNA(VLOOKUP($A10&amp;" ЕДДС",'[41]1'!$B$2:$D$60000,3,0), "x")</f>
        <v>x</v>
      </c>
      <c r="H10" s="13" t="e">
        <f>'[42]1'!$C$21</f>
        <v>#REF!</v>
      </c>
      <c r="I10" s="17" t="str">
        <f>_xlfn.IFNA(VLOOKUP($A10&amp;" ЕДДС",'[44]1'!$B$2:$E$60,2,0)/86400, "")</f>
        <v/>
      </c>
      <c r="J10" s="17" t="str">
        <f>_xlfn.IFNA(VLOOKUP($A10&amp;" ЕДДС",'[44]1'!$B$2:$E$60,3,0)/86400, "")</f>
        <v/>
      </c>
      <c r="K10" s="17" t="str">
        <f>_xlfn.IFNA(VLOOKUP($A10&amp;" ЕДДС",'[44]1'!$B$2:$E$60,4,0)/86400, "")</f>
        <v/>
      </c>
      <c r="L10" s="17" t="str">
        <f>_xlfn.IFNA(VLOOKUP($A10&amp;" ЕДДС",'[44]1'!$B$1:$E$60,1,0),"")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ЕДДС",'[41]1'!$B$2:$D$60000,2,0), "x")</f>
        <v>x</v>
      </c>
      <c r="C11" s="13" t="e">
        <f>'[42]1'!$C$25</f>
        <v>#REF!</v>
      </c>
      <c r="D11" s="14" t="str">
        <f>_xlfn.IFNA(VLOOKUP($A11,'[43]1'!$A$2:$B$28,2,0), "x")</f>
        <v>x</v>
      </c>
      <c r="E11" s="15" t="e">
        <f t="shared" si="0"/>
        <v>#VALUE!</v>
      </c>
      <c r="F11" s="13" t="e">
        <f>C11-H11-'[42]1'!$C$23</f>
        <v>#REF!</v>
      </c>
      <c r="G11" s="16" t="str">
        <f>_xlfn.IFNA(VLOOKUP($A11&amp;" ЕДДС",'[41]1'!$B$2:$D$60000,3,0), "x")</f>
        <v>x</v>
      </c>
      <c r="H11" s="13" t="e">
        <f>'[42]1'!$C$24</f>
        <v>#REF!</v>
      </c>
      <c r="I11" s="17" t="str">
        <f>_xlfn.IFNA(VLOOKUP($A11&amp;" ЕДДС",'[44]1'!$B$2:$E$60,2,0)/86400, "")</f>
        <v/>
      </c>
      <c r="J11" s="17" t="str">
        <f>_xlfn.IFNA(VLOOKUP($A11&amp;" ЕДДС",'[44]1'!$B$2:$E$60,3,0)/86400, "")</f>
        <v/>
      </c>
      <c r="K11" s="17" t="str">
        <f>_xlfn.IFNA(VLOOKUP($A11&amp;" ЕДДС",'[44]1'!$B$2:$E$60,4,0)/86400, "")</f>
        <v/>
      </c>
      <c r="L11" s="17" t="str">
        <f>_xlfn.IFNA(VLOOKUP($A11&amp;" ЕДДС",'[44]1'!$B$1:$E$60,1,0),"")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ЕДДС",'[41]1'!$B$2:$D$60000,2,0), "x")</f>
        <v>x</v>
      </c>
      <c r="C12" s="13" t="e">
        <f>'[42]1'!$C$28</f>
        <v>#REF!</v>
      </c>
      <c r="D12" s="14" t="str">
        <f>_xlfn.IFNA(VLOOKUP($A12,'[43]1'!$A$2:$B$28,2,0), "x")</f>
        <v>x</v>
      </c>
      <c r="E12" s="15" t="e">
        <f t="shared" si="0"/>
        <v>#VALUE!</v>
      </c>
      <c r="F12" s="13" t="e">
        <f>C12-H12-'[42]1'!$C$26</f>
        <v>#REF!</v>
      </c>
      <c r="G12" s="16" t="str">
        <f>_xlfn.IFNA(VLOOKUP($A12&amp;" ЕДДС",'[41]1'!$B$2:$D$60000,3,0), "x")</f>
        <v>x</v>
      </c>
      <c r="H12" s="13" t="e">
        <f>'[42]1'!$C$27</f>
        <v>#REF!</v>
      </c>
      <c r="I12" s="17" t="str">
        <f>_xlfn.IFNA(VLOOKUP($A12&amp;" ЕДДС",'[44]1'!$B$2:$E$60,2,0)/86400, "")</f>
        <v/>
      </c>
      <c r="J12" s="17" t="str">
        <f>_xlfn.IFNA(VLOOKUP($A12&amp;" ЕДДС",'[44]1'!$B$2:$E$60,3,0)/86400, "")</f>
        <v/>
      </c>
      <c r="K12" s="17" t="str">
        <f>_xlfn.IFNA(VLOOKUP($A12&amp;" ЕДДС",'[44]1'!$B$2:$E$60,4,0)/86400, "")</f>
        <v/>
      </c>
      <c r="L12" s="17" t="str">
        <f>_xlfn.IFNA(VLOOKUP($A12&amp;" ЕДДС",'[44]1'!$B$1:$E$60,1,0),"")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ЕДДС",'[41]1'!$B$2:$D$60000,2,0), "x")</f>
        <v>x</v>
      </c>
      <c r="C13" s="13" t="e">
        <f>'[42]1'!$C$31</f>
        <v>#REF!</v>
      </c>
      <c r="D13" s="14" t="str">
        <f>_xlfn.IFNA(VLOOKUP($A13,'[43]1'!$A$2:$B$28,2,0), "x")</f>
        <v>x</v>
      </c>
      <c r="E13" s="15" t="e">
        <f t="shared" si="0"/>
        <v>#VALUE!</v>
      </c>
      <c r="F13" s="13" t="e">
        <f>C13-H13-'[42]1'!$C$29</f>
        <v>#REF!</v>
      </c>
      <c r="G13" s="16" t="str">
        <f>_xlfn.IFNA(VLOOKUP($A13&amp;" ЕДДС",'[41]1'!$B$2:$D$60000,3,0), "x")</f>
        <v>x</v>
      </c>
      <c r="H13" s="13" t="e">
        <f>'[42]1'!$C$30</f>
        <v>#REF!</v>
      </c>
      <c r="I13" s="17" t="str">
        <f>_xlfn.IFNA(VLOOKUP($A13&amp;" ЕДДС",'[44]1'!$B$2:$E$60,2,0)/86400, "")</f>
        <v/>
      </c>
      <c r="J13" s="17" t="str">
        <f>_xlfn.IFNA(VLOOKUP($A13&amp;" ЕДДС",'[44]1'!$B$2:$E$60,3,0)/86400, "")</f>
        <v/>
      </c>
      <c r="K13" s="17" t="str">
        <f>_xlfn.IFNA(VLOOKUP($A13&amp;" ЕДДС",'[44]1'!$B$2:$E$60,4,0)/86400, "")</f>
        <v/>
      </c>
      <c r="L13" s="17" t="str">
        <f>_xlfn.IFNA(VLOOKUP($A13&amp;" ЕДДС",'[44]1'!$B$1:$E$60,1,0),"")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ЕДДС",'[41]1'!$B$2:$D$60000,2,0), "x")</f>
        <v>x</v>
      </c>
      <c r="C14" s="13" t="e">
        <f>'[42]1'!$C$34</f>
        <v>#REF!</v>
      </c>
      <c r="D14" s="14" t="str">
        <f>_xlfn.IFNA(VLOOKUP($A14,'[43]1'!$A$2:$B$28,2,0), "x")</f>
        <v>x</v>
      </c>
      <c r="E14" s="15" t="e">
        <f t="shared" si="0"/>
        <v>#VALUE!</v>
      </c>
      <c r="F14" s="13" t="e">
        <f>C14-H14-'[42]1'!$C$32</f>
        <v>#REF!</v>
      </c>
      <c r="G14" s="16" t="str">
        <f>_xlfn.IFNA(VLOOKUP($A14&amp;" ЕДДС",'[41]1'!$B$2:$D$60000,3,0), "x")</f>
        <v>x</v>
      </c>
      <c r="H14" s="13" t="e">
        <f>'[42]1'!$C$33</f>
        <v>#REF!</v>
      </c>
      <c r="I14" s="17" t="str">
        <f>_xlfn.IFNA(VLOOKUP($A14&amp;" ЕДДС",'[44]1'!$B$2:$E$60,2,0)/86400, "")</f>
        <v/>
      </c>
      <c r="J14" s="17" t="str">
        <f>_xlfn.IFNA(VLOOKUP($A14&amp;" ЕДДС",'[44]1'!$B$2:$E$60,3,0)/86400, "")</f>
        <v/>
      </c>
      <c r="K14" s="17" t="str">
        <f>_xlfn.IFNA(VLOOKUP($A14&amp;" ЕДДС",'[44]1'!$B$2:$E$60,4,0)/86400, "")</f>
        <v/>
      </c>
      <c r="L14" s="17" t="str">
        <f>_xlfn.IFNA(VLOOKUP($A14&amp;" ЕДДС",'[44]1'!$B$1:$E$60,1,0),"")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ЕДДС",'[41]1'!$B$2:$D$60000,2,0), "x")</f>
        <v>x</v>
      </c>
      <c r="C15" s="13" t="e">
        <f>'[42]1'!$C$37</f>
        <v>#REF!</v>
      </c>
      <c r="D15" s="14" t="str">
        <f>_xlfn.IFNA(VLOOKUP($A15,'[43]1'!$A$2:$B$28,2,0), "x")</f>
        <v>x</v>
      </c>
      <c r="E15" s="15" t="e">
        <f t="shared" si="0"/>
        <v>#VALUE!</v>
      </c>
      <c r="F15" s="13" t="e">
        <f>C15-H15-'[42]1'!$C$35</f>
        <v>#REF!</v>
      </c>
      <c r="G15" s="16" t="str">
        <f>_xlfn.IFNA(VLOOKUP($A15&amp;" ЕДДС",'[41]1'!$B$2:$D$60000,3,0), "x")</f>
        <v>x</v>
      </c>
      <c r="H15" s="13" t="e">
        <f>'[42]1'!$C$36</f>
        <v>#REF!</v>
      </c>
      <c r="I15" s="17" t="str">
        <f>_xlfn.IFNA(VLOOKUP($A15&amp;" ЕДДС",'[44]1'!$B$2:$E$60,2,0)/86400, "")</f>
        <v/>
      </c>
      <c r="J15" s="17" t="str">
        <f>_xlfn.IFNA(VLOOKUP($A15&amp;" ЕДДС",'[44]1'!$B$2:$E$60,3,0)/86400, "")</f>
        <v/>
      </c>
      <c r="K15" s="17" t="str">
        <f>_xlfn.IFNA(VLOOKUP($A15&amp;" ЕДДС",'[44]1'!$B$2:$E$60,4,0)/86400, "")</f>
        <v/>
      </c>
      <c r="L15" s="17" t="str">
        <f>_xlfn.IFNA(VLOOKUP($A15&amp;" ЕДДС",'[44]1'!$B$1:$E$60,1,0),"")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ЕДДС",'[41]1'!$B$2:$D$60000,2,0), "x")</f>
        <v>x</v>
      </c>
      <c r="C16" s="13" t="e">
        <f>'[42]1'!$C$40</f>
        <v>#REF!</v>
      </c>
      <c r="D16" s="14" t="str">
        <f>_xlfn.IFNA(VLOOKUP($A16,'[43]1'!$A$2:$B$28,2,0), "x")</f>
        <v>x</v>
      </c>
      <c r="E16" s="15" t="e">
        <f t="shared" si="0"/>
        <v>#VALUE!</v>
      </c>
      <c r="F16" s="13" t="e">
        <f>C16-H16-'[42]1'!$C$38</f>
        <v>#REF!</v>
      </c>
      <c r="G16" s="16" t="str">
        <f>_xlfn.IFNA(VLOOKUP($A16&amp;" ЕДДС",'[41]1'!$B$2:$D$60000,3,0), "x")</f>
        <v>x</v>
      </c>
      <c r="H16" s="13" t="e">
        <f>'[42]1'!$C$39</f>
        <v>#REF!</v>
      </c>
      <c r="I16" s="17" t="str">
        <f>_xlfn.IFNA(VLOOKUP($A16&amp;" ЕДДС",'[44]1'!$B$2:$E$60,2,0)/86400, "")</f>
        <v/>
      </c>
      <c r="J16" s="17" t="str">
        <f>_xlfn.IFNA(VLOOKUP($A16&amp;" ЕДДС",'[44]1'!$B$2:$E$60,3,0)/86400, "")</f>
        <v/>
      </c>
      <c r="K16" s="17" t="str">
        <f>_xlfn.IFNA(VLOOKUP($A16&amp;" ЕДДС",'[44]1'!$B$2:$E$60,4,0)/86400, "")</f>
        <v/>
      </c>
      <c r="L16" s="17" t="str">
        <f>_xlfn.IFNA(VLOOKUP($A16&amp;" ЕДДС",'[44]1'!$B$1:$E$60,1,0),"")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ЕДДС",'[41]1'!$B$2:$D$60000,2,0), "x")</f>
        <v>x</v>
      </c>
      <c r="C17" s="13" t="e">
        <f>'[42]1'!$C$43</f>
        <v>#REF!</v>
      </c>
      <c r="D17" s="14" t="str">
        <f>_xlfn.IFNA(VLOOKUP($A17,'[43]1'!$A$2:$B$28,2,0), "x")</f>
        <v>x</v>
      </c>
      <c r="E17" s="15" t="e">
        <f t="shared" si="0"/>
        <v>#VALUE!</v>
      </c>
      <c r="F17" s="13" t="e">
        <f>C17-H17-'[42]1'!$C$41</f>
        <v>#REF!</v>
      </c>
      <c r="G17" s="16" t="str">
        <f>_xlfn.IFNA(VLOOKUP($A17&amp;" ЕДДС",'[41]1'!$B$2:$D$60000,3,0), "x")</f>
        <v>x</v>
      </c>
      <c r="H17" s="13" t="e">
        <f>'[42]1'!$C$42</f>
        <v>#REF!</v>
      </c>
      <c r="I17" s="17" t="str">
        <f>_xlfn.IFNA(VLOOKUP($A17&amp;" ЕДДС",'[44]1'!$B$2:$E$60,2,0)/86400, "")</f>
        <v/>
      </c>
      <c r="J17" s="17" t="str">
        <f>_xlfn.IFNA(VLOOKUP($A17&amp;" ЕДДС",'[44]1'!$B$2:$E$60,3,0)/86400, "")</f>
        <v/>
      </c>
      <c r="K17" s="17" t="str">
        <f>_xlfn.IFNA(VLOOKUP($A17&amp;" ЕДДС",'[44]1'!$B$2:$E$60,4,0)/86400, "")</f>
        <v/>
      </c>
      <c r="L17" s="17" t="str">
        <f>_xlfn.IFNA(VLOOKUP($A17&amp;" ЕДДС",'[44]1'!$B$1:$E$60,1,0),"")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ЕДДС",'[41]1'!$B$2:$D$60000,2,0), "x")</f>
        <v>x</v>
      </c>
      <c r="C18" s="13" t="e">
        <f>'[42]1'!$C$46</f>
        <v>#REF!</v>
      </c>
      <c r="D18" s="14" t="str">
        <f>_xlfn.IFNA(VLOOKUP($A18,'[43]1'!$A$2:$B$28,2,0), "x")</f>
        <v>x</v>
      </c>
      <c r="E18" s="15" t="e">
        <f t="shared" si="0"/>
        <v>#VALUE!</v>
      </c>
      <c r="F18" s="13" t="e">
        <f>C18-H18-'[42]1'!$C$44</f>
        <v>#REF!</v>
      </c>
      <c r="G18" s="16" t="str">
        <f>_xlfn.IFNA(VLOOKUP($A18&amp;" ЕДДС",'[41]1'!$B$2:$D$60000,3,0), "x")</f>
        <v>x</v>
      </c>
      <c r="H18" s="13" t="e">
        <f>'[42]1'!$C$45</f>
        <v>#REF!</v>
      </c>
      <c r="I18" s="17" t="str">
        <f>_xlfn.IFNA(VLOOKUP($A18&amp;" ЕДДС",'[44]1'!$B$2:$E$60,2,0)/86400, "")</f>
        <v/>
      </c>
      <c r="J18" s="17" t="str">
        <f>_xlfn.IFNA(VLOOKUP($A18&amp;" ЕДДС",'[44]1'!$B$2:$E$60,3,0)/86400, "")</f>
        <v/>
      </c>
      <c r="K18" s="17" t="str">
        <f>_xlfn.IFNA(VLOOKUP($A18&amp;" ЕДДС",'[44]1'!$B$2:$E$60,4,0)/86400, "")</f>
        <v/>
      </c>
      <c r="L18" s="17" t="str">
        <f>_xlfn.IFNA(VLOOKUP($A18&amp;" ЕДДС",'[44]1'!$B$1:$E$60,1,0),"")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ЕДДС",'[41]1'!$B$2:$D$60000,2,0), "x")</f>
        <v>x</v>
      </c>
      <c r="C19" s="13" t="e">
        <f>'[42]1'!$C$49</f>
        <v>#REF!</v>
      </c>
      <c r="D19" s="14" t="str">
        <f>_xlfn.IFNA(VLOOKUP($A19,'[43]1'!$A$2:$B$28,2,0), "x")</f>
        <v>x</v>
      </c>
      <c r="E19" s="15" t="e">
        <f t="shared" si="0"/>
        <v>#VALUE!</v>
      </c>
      <c r="F19" s="13" t="e">
        <f>C19-H19-'[42]1'!$C$47</f>
        <v>#REF!</v>
      </c>
      <c r="G19" s="16" t="str">
        <f>_xlfn.IFNA(VLOOKUP($A19&amp;" ЕДДС",'[41]1'!$B$2:$D$60000,3,0), "x")</f>
        <v>x</v>
      </c>
      <c r="H19" s="13" t="e">
        <f>'[42]1'!$C$48</f>
        <v>#REF!</v>
      </c>
      <c r="I19" s="17" t="str">
        <f>_xlfn.IFNA(VLOOKUP($A19&amp;" ЕДДС",'[44]1'!$B$2:$E$60,2,0)/86400, "")</f>
        <v/>
      </c>
      <c r="J19" s="17" t="str">
        <f>_xlfn.IFNA(VLOOKUP($A19&amp;" ЕДДС",'[44]1'!$B$2:$E$60,3,0)/86400, "")</f>
        <v/>
      </c>
      <c r="K19" s="17" t="str">
        <f>_xlfn.IFNA(VLOOKUP($A19&amp;" ЕДДС",'[44]1'!$B$2:$E$60,4,0)/86400, "")</f>
        <v/>
      </c>
      <c r="L19" s="17" t="str">
        <f>_xlfn.IFNA(VLOOKUP($A19&amp;" ЕДДС",'[44]1'!$B$1:$E$60,1,0),"")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ЕДДС",'[41]1'!$B$2:$D$60000,2,0), "x")</f>
        <v>x</v>
      </c>
      <c r="C20" s="13" t="e">
        <f>'[42]1'!$C$52</f>
        <v>#REF!</v>
      </c>
      <c r="D20" s="14" t="str">
        <f>_xlfn.IFNA(VLOOKUP($A20,'[43]1'!$A$2:$B$28,2,0), "x")</f>
        <v>x</v>
      </c>
      <c r="E20" s="15" t="e">
        <f t="shared" si="0"/>
        <v>#VALUE!</v>
      </c>
      <c r="F20" s="13" t="e">
        <f>C20-H20-'[42]1'!$C$50</f>
        <v>#REF!</v>
      </c>
      <c r="G20" s="16" t="str">
        <f>_xlfn.IFNA(VLOOKUP($A20&amp;" ЕДДС",'[41]1'!$B$2:$D$60000,3,0), "x")</f>
        <v>x</v>
      </c>
      <c r="H20" s="13" t="e">
        <f>'[42]1'!$C$51</f>
        <v>#REF!</v>
      </c>
      <c r="I20" s="17" t="str">
        <f>_xlfn.IFNA(VLOOKUP($A20&amp;" ЕДДС",'[44]1'!$B$2:$E$60,2,0)/86400, "")</f>
        <v/>
      </c>
      <c r="J20" s="17" t="str">
        <f>_xlfn.IFNA(VLOOKUP($A20&amp;" ЕДДС",'[44]1'!$B$2:$E$60,3,0)/86400, "")</f>
        <v/>
      </c>
      <c r="K20" s="17" t="str">
        <f>_xlfn.IFNA(VLOOKUP($A20&amp;" ЕДДС",'[44]1'!$B$2:$E$60,4,0)/86400, "")</f>
        <v/>
      </c>
      <c r="L20" s="17" t="str">
        <f>_xlfn.IFNA(VLOOKUP($A20&amp;" ЕДДС",'[44]1'!$B$1:$E$60,1,0),"")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ЕДДС",'[41]1'!$B$2:$D$60000,2,0), "x")</f>
        <v>x</v>
      </c>
      <c r="C21" s="13" t="e">
        <f>'[42]1'!$C$55</f>
        <v>#REF!</v>
      </c>
      <c r="D21" s="14" t="str">
        <f>_xlfn.IFNA(VLOOKUP($A21,'[43]1'!$A$2:$B$28,2,0), "x")</f>
        <v>x</v>
      </c>
      <c r="E21" s="15" t="e">
        <f t="shared" si="0"/>
        <v>#VALUE!</v>
      </c>
      <c r="F21" s="13" t="e">
        <f>C21-H21-'[42]1'!$C$53</f>
        <v>#REF!</v>
      </c>
      <c r="G21" s="16" t="str">
        <f>_xlfn.IFNA(VLOOKUP($A21&amp;" ЕДДС",'[41]1'!$B$2:$D$60000,3,0), "x")</f>
        <v>x</v>
      </c>
      <c r="H21" s="13" t="e">
        <f>'[42]1'!$C$54</f>
        <v>#REF!</v>
      </c>
      <c r="I21" s="17" t="str">
        <f>_xlfn.IFNA(VLOOKUP($A21&amp;" ЕДДС",'[44]1'!$B$2:$E$60,2,0)/86400, "")</f>
        <v/>
      </c>
      <c r="J21" s="17" t="str">
        <f>_xlfn.IFNA(VLOOKUP($A21&amp;" ЕДДС",'[44]1'!$B$2:$E$60,3,0)/86400, "")</f>
        <v/>
      </c>
      <c r="K21" s="17" t="str">
        <f>_xlfn.IFNA(VLOOKUP($A21&amp;" ЕДДС",'[44]1'!$B$2:$E$60,4,0)/86400, "")</f>
        <v/>
      </c>
      <c r="L21" s="17" t="str">
        <f>_xlfn.IFNA(VLOOKUP($A21&amp;" ЕДДС",'[44]1'!$B$1:$E$60,1,0),"")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_xlfn.IFNA(VLOOKUP("ЕДДС",'[41]1'!$B$2:$D$60000,2,0), "x")</f>
        <v>x</v>
      </c>
      <c r="C22" s="13" t="e">
        <f>'[42]1'!$C$58</f>
        <v>#REF!</v>
      </c>
      <c r="D22" s="14" t="str">
        <f>_xlfn.IFNA(VLOOKUP($A22,'[43]1'!$A$2:$B$28,2,0), "x")</f>
        <v>x</v>
      </c>
      <c r="E22" s="15" t="e">
        <f t="shared" si="0"/>
        <v>#VALUE!</v>
      </c>
      <c r="F22" s="13" t="e">
        <f>C22-H22-'[42]1'!$C$56</f>
        <v>#REF!</v>
      </c>
      <c r="G22" s="16" t="str">
        <f>_xlfn.IFNA(VLOOKUP("ЕДДС",'[41]1'!$B$2:$D$60000,3,0), "x")</f>
        <v>x</v>
      </c>
      <c r="H22" s="13" t="e">
        <f>'[42]1'!$C$57</f>
        <v>#REF!</v>
      </c>
      <c r="I22" s="17" t="str">
        <f>_xlfn.IFNA(VLOOKUP("ЕДДС",'[44]1'!$B$2:$E$60,2,0)/86400, "")</f>
        <v/>
      </c>
      <c r="J22" s="17" t="str">
        <f>_xlfn.IFNA(VLOOKUP("ЕДДС",'[44]1'!$B$2:$E$60,3,0)/86400, "")</f>
        <v/>
      </c>
      <c r="K22" s="17" t="str">
        <f>_xlfn.IFNA(VLOOKUP("ЕДДС",'[44]1'!$B$2:$E$60,4,0)/86400, "")</f>
        <v/>
      </c>
      <c r="L22" s="17" t="str">
        <f>_xlfn.IFNA(VLOOKUP("ЕДДС",'[44]1'!$B$1:$E$60,1,0),"")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ЕДДС",'[41]1'!$B$2:$D$60000,2,0), "x")</f>
        <v>x</v>
      </c>
      <c r="C23" s="13" t="e">
        <f>'[42]1'!$C$61</f>
        <v>#REF!</v>
      </c>
      <c r="D23" s="14" t="str">
        <f>_xlfn.IFNA(VLOOKUP("Смоленский Р-Н",'[43]1'!$A$2:$B$28,2,0), "x")</f>
        <v>x</v>
      </c>
      <c r="E23" s="15" t="e">
        <f t="shared" si="0"/>
        <v>#VALUE!</v>
      </c>
      <c r="F23" s="13" t="e">
        <f>C23-H23-'[42]1'!$C$59</f>
        <v>#REF!</v>
      </c>
      <c r="G23" s="16" t="str">
        <f>_xlfn.IFNA(VLOOKUP($A23&amp;" ЕДДС",'[41]1'!$B$2:$D$60000,3,0), "x")</f>
        <v>x</v>
      </c>
      <c r="H23" s="13" t="e">
        <f>'[42]1'!$C$60</f>
        <v>#REF!</v>
      </c>
      <c r="I23" s="17" t="str">
        <f>_xlfn.IFNA(VLOOKUP($A23&amp;" ЕДДС",'[44]1'!$B$2:$E$60,2,0)/86400, "")</f>
        <v/>
      </c>
      <c r="J23" s="17" t="str">
        <f>_xlfn.IFNA(VLOOKUP($A23&amp;" ЕДДС",'[44]1'!$B$2:$E$60,3,0)/86400, "")</f>
        <v/>
      </c>
      <c r="K23" s="17" t="str">
        <f>_xlfn.IFNA(VLOOKUP($A23&amp;" ЕДДС",'[44]1'!$B$2:$E$60,4,0)/86400, "")</f>
        <v/>
      </c>
      <c r="L23" s="17" t="str">
        <f>_xlfn.IFNA(VLOOKUP($A23&amp;" ЕДДС",'[44]1'!$B$1:$E$60,1,0),"")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ЕДДС",'[41]1'!$B$2:$D$60000,2,0), "x")</f>
        <v>x</v>
      </c>
      <c r="C24" s="13" t="e">
        <f>'[42]1'!$C$64</f>
        <v>#REF!</v>
      </c>
      <c r="D24" s="14" t="str">
        <f>_xlfn.IFNA(VLOOKUP($A24,'[43]1'!$A$2:$B$28,2,0), "x")</f>
        <v>x</v>
      </c>
      <c r="E24" s="15" t="e">
        <f t="shared" si="0"/>
        <v>#VALUE!</v>
      </c>
      <c r="F24" s="13" t="e">
        <f>C24-H24-'[42]1'!$C$62</f>
        <v>#REF!</v>
      </c>
      <c r="G24" s="16" t="str">
        <f>_xlfn.IFNA(VLOOKUP($A24&amp;" ЕДДС",'[41]1'!$B$2:$D$60000,3,0), "x")</f>
        <v>x</v>
      </c>
      <c r="H24" s="13" t="e">
        <f>'[42]1'!$C$63</f>
        <v>#REF!</v>
      </c>
      <c r="I24" s="17" t="str">
        <f>_xlfn.IFNA(VLOOKUP($A24&amp;" ЕДДС",'[44]1'!$B$2:$E$60,2,0)/86400, "")</f>
        <v/>
      </c>
      <c r="J24" s="17" t="str">
        <f>_xlfn.IFNA(VLOOKUP($A24&amp;" ЕДДС",'[44]1'!$B$2:$E$60,3,0)/86400, "")</f>
        <v/>
      </c>
      <c r="K24" s="17" t="str">
        <f>_xlfn.IFNA(VLOOKUP($A24&amp;" ЕДДС",'[44]1'!$B$2:$E$60,4,0)/86400, "")</f>
        <v/>
      </c>
      <c r="L24" s="17" t="str">
        <f>_xlfn.IFNA(VLOOKUP($A24&amp;" ЕДДС",'[44]1'!$B$1:$E$60,1,0),"")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ЕДДС",'[41]1'!$B$2:$D$60000,2,0), "x")</f>
        <v>x</v>
      </c>
      <c r="C25" s="13" t="e">
        <f>'[42]1'!$C$67</f>
        <v>#REF!</v>
      </c>
      <c r="D25" s="14" t="str">
        <f>_xlfn.IFNA(VLOOKUP($A25,'[43]1'!$A$2:$B$28,2,0), "x")</f>
        <v>x</v>
      </c>
      <c r="E25" s="15" t="e">
        <f t="shared" si="0"/>
        <v>#VALUE!</v>
      </c>
      <c r="F25" s="13" t="e">
        <f>C25-H25-'[42]1'!$C$65</f>
        <v>#REF!</v>
      </c>
      <c r="G25" s="16" t="str">
        <f>_xlfn.IFNA(VLOOKUP($A25&amp;" ЕДДС",'[41]1'!$B$2:$D$60000,3,0), "x")</f>
        <v>x</v>
      </c>
      <c r="H25" s="13" t="e">
        <f>'[42]1'!$C$66</f>
        <v>#REF!</v>
      </c>
      <c r="I25" s="17" t="str">
        <f>_xlfn.IFNA(VLOOKUP($A25&amp;" ЕДДС",'[44]1'!$B$2:$E$60,2,0)/86400, "")</f>
        <v/>
      </c>
      <c r="J25" s="17" t="str">
        <f>_xlfn.IFNA(VLOOKUP($A25&amp;" ЕДДС",'[44]1'!$B$2:$E$60,3,0)/86400, "")</f>
        <v/>
      </c>
      <c r="K25" s="17" t="str">
        <f>_xlfn.IFNA(VLOOKUP($A25&amp;" ЕДДС",'[44]1'!$B$2:$E$60,4,0)/86400, "")</f>
        <v/>
      </c>
      <c r="L25" s="17" t="str">
        <f>_xlfn.IFNA(VLOOKUP($A25&amp;" ЕДДС",'[44]1'!$B$1:$E$60,1,0),"")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ЕДДС",'[41]1'!$B$2:$D$60000,2,0), "x")</f>
        <v>x</v>
      </c>
      <c r="C26" s="13" t="e">
        <f>'[42]1'!$C$70</f>
        <v>#REF!</v>
      </c>
      <c r="D26" s="14" t="str">
        <f>_xlfn.IFNA(VLOOKUP($A26,'[43]1'!$A$2:$B$28,2,0), "x")</f>
        <v>x</v>
      </c>
      <c r="E26" s="15" t="e">
        <f t="shared" si="0"/>
        <v>#VALUE!</v>
      </c>
      <c r="F26" s="13" t="e">
        <f>C26-H26-'[42]1'!$C$68</f>
        <v>#REF!</v>
      </c>
      <c r="G26" s="16" t="str">
        <f>_xlfn.IFNA(VLOOKUP($A26&amp;" ЕДДС",'[41]1'!$B$2:$D$60000,3,0), "x")</f>
        <v>x</v>
      </c>
      <c r="H26" s="13" t="e">
        <f>'[42]1'!$C$69</f>
        <v>#REF!</v>
      </c>
      <c r="I26" s="17" t="str">
        <f>_xlfn.IFNA(VLOOKUP($A26&amp;" ЕДДС",'[44]1'!$B$2:$E$60,2,0)/86400, "")</f>
        <v/>
      </c>
      <c r="J26" s="17" t="str">
        <f>_xlfn.IFNA(VLOOKUP($A26&amp;" ЕДДС",'[44]1'!$B$2:$E$60,3,0)/86400, "")</f>
        <v/>
      </c>
      <c r="K26" s="17" t="str">
        <f>_xlfn.IFNA(VLOOKUP($A26&amp;" ЕДДС",'[44]1'!$B$2:$E$60,4,0)/86400, "")</f>
        <v/>
      </c>
      <c r="L26" s="17" t="str">
        <f>_xlfn.IFNA(VLOOKUP($A26&amp;" ЕДДС",'[44]1'!$B$1:$E$60,1,0),"")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ЕДДС",'[41]1'!$B$2:$D$60000,2,0), "x")</f>
        <v>x</v>
      </c>
      <c r="C27" s="13" t="e">
        <f>'[42]1'!$C$73</f>
        <v>#REF!</v>
      </c>
      <c r="D27" s="14" t="str">
        <f>_xlfn.IFNA(VLOOKUP("Х.Жирковский",'[43]1'!$A$2:$B$28,2,0), "x")</f>
        <v>x</v>
      </c>
      <c r="E27" s="15" t="e">
        <f t="shared" si="0"/>
        <v>#VALUE!</v>
      </c>
      <c r="F27" s="13" t="e">
        <f>C27-H27-'[42]1'!$C$71</f>
        <v>#REF!</v>
      </c>
      <c r="G27" s="16" t="str">
        <f>_xlfn.IFNA(VLOOKUP($A27&amp;" ЕДДС",'[41]1'!$B$2:$D$60000,3,0), "x")</f>
        <v>x</v>
      </c>
      <c r="H27" s="13" t="e">
        <f>'[42]1'!$C$72</f>
        <v>#REF!</v>
      </c>
      <c r="I27" s="17" t="str">
        <f>_xlfn.IFNA(VLOOKUP($A27&amp;" ЕДДС",'[44]1'!$B$2:$E$60,2,0)/86400, "")</f>
        <v/>
      </c>
      <c r="J27" s="17" t="str">
        <f>_xlfn.IFNA(VLOOKUP($A27&amp;" ЕДДС",'[44]1'!$B$2:$E$60,3,0)/86400, "")</f>
        <v/>
      </c>
      <c r="K27" s="17" t="str">
        <f>_xlfn.IFNA(VLOOKUP($A27&amp;" ЕДДС",'[44]1'!$B$2:$E$60,4,0)/86400, "")</f>
        <v/>
      </c>
      <c r="L27" s="17" t="str">
        <f>_xlfn.IFNA(VLOOKUP($A27&amp;" ЕДДС",'[44]1'!$B$1:$E$60,1,0),"")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ЕДДС",'[41]1'!$B$2:$D$60000,2,0), "x")</f>
        <v>x</v>
      </c>
      <c r="C28" s="13" t="e">
        <f>'[42]1'!$C$76</f>
        <v>#REF!</v>
      </c>
      <c r="D28" s="14" t="str">
        <f>_xlfn.IFNA(VLOOKUP($A28,'[43]1'!$A$2:$B$28,2,0), "x")</f>
        <v>x</v>
      </c>
      <c r="E28" s="15" t="e">
        <f t="shared" si="0"/>
        <v>#VALUE!</v>
      </c>
      <c r="F28" s="13" t="e">
        <f>C28-H28-'[42]1'!$C$74</f>
        <v>#REF!</v>
      </c>
      <c r="G28" s="16" t="str">
        <f>_xlfn.IFNA(VLOOKUP($A28&amp;" ЕДДС",'[41]1'!$B$2:$D$60000,3,0), "x")</f>
        <v>x</v>
      </c>
      <c r="H28" s="13" t="e">
        <f>'[42]1'!$C$75</f>
        <v>#REF!</v>
      </c>
      <c r="I28" s="17" t="str">
        <f>_xlfn.IFNA(VLOOKUP($A28&amp;" ЕДДС",'[44]1'!$B$2:$E$60,2,0)/86400, "")</f>
        <v/>
      </c>
      <c r="J28" s="17" t="str">
        <f>_xlfn.IFNA(VLOOKUP($A28&amp;" ЕДДС",'[44]1'!$B$2:$E$60,3,0)/86400, "")</f>
        <v/>
      </c>
      <c r="K28" s="17" t="str">
        <f>_xlfn.IFNA(VLOOKUP($A28&amp;" ЕДДС",'[44]1'!$B$2:$E$60,4,0)/86400, "")</f>
        <v/>
      </c>
      <c r="L28" s="17" t="str">
        <f>_xlfn.IFNA(VLOOKUP($A28&amp;" ЕДДС",'[44]1'!$B$1:$E$60,1,0),"")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ЕДДС",'[41]1'!$B$2:$D$60000,2,0), "x")</f>
        <v>x</v>
      </c>
      <c r="C29" s="13" t="e">
        <f>'[42]1'!$C$79</f>
        <v>#REF!</v>
      </c>
      <c r="D29" s="14" t="str">
        <f>_xlfn.IFNA(VLOOKUP($A29,'[43]1'!$A$2:$B$28,2,0), "x")</f>
        <v>x</v>
      </c>
      <c r="E29" s="15" t="e">
        <f t="shared" si="0"/>
        <v>#VALUE!</v>
      </c>
      <c r="F29" s="13" t="e">
        <f>C29-H29-'[42]1'!$C$77</f>
        <v>#REF!</v>
      </c>
      <c r="G29" s="16" t="str">
        <f>_xlfn.IFNA(VLOOKUP($A29&amp;" ЕДДС",'[41]1'!$B$2:$D$60000,3,0), "x")</f>
        <v>x</v>
      </c>
      <c r="H29" s="13" t="e">
        <f>'[42]1'!$C$78</f>
        <v>#REF!</v>
      </c>
      <c r="I29" s="17" t="str">
        <f>_xlfn.IFNA(VLOOKUP($A29&amp;" ЕДДС",'[44]1'!$B$2:$E$60,2,0)/86400, "")</f>
        <v/>
      </c>
      <c r="J29" s="17" t="str">
        <f>_xlfn.IFNA(VLOOKUP($A29&amp;" ЕДДС",'[44]1'!$B$2:$E$60,3,0)/86400, "")</f>
        <v/>
      </c>
      <c r="K29" s="17" t="str">
        <f>_xlfn.IFNA(VLOOKUP($A29&amp;" ЕДДС",'[44]1'!$B$2:$E$60,4,0)/86400, "")</f>
        <v/>
      </c>
      <c r="L29" s="17" t="str">
        <f>_xlfn.IFNA(VLOOKUP($A29&amp;" ЕДДС",'[44]1'!$B$1:$E$60,1,0),"")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ЕДДС",'[41]1'!$B$2:$D$60000,2,0), "x")</f>
        <v>x</v>
      </c>
      <c r="C30" s="13" t="e">
        <f>'[42]1'!$C$82</f>
        <v>#REF!</v>
      </c>
      <c r="D30" s="14" t="str">
        <f>_xlfn.IFNA(VLOOKUP($A30,'[43]1'!$A$2:$B$28,2,0), "x")</f>
        <v>x</v>
      </c>
      <c r="E30" s="15" t="e">
        <f t="shared" si="0"/>
        <v>#VALUE!</v>
      </c>
      <c r="F30" s="13" t="e">
        <f>C30-H30-'[42]1'!$C$80</f>
        <v>#REF!</v>
      </c>
      <c r="G30" s="16" t="str">
        <f>_xlfn.IFNA(VLOOKUP($A30&amp;" ЕДДС",'[41]1'!$B$2:$D$60000,3,0), "x")</f>
        <v>x</v>
      </c>
      <c r="H30" s="13" t="e">
        <f>'[42]1'!$C$81</f>
        <v>#REF!</v>
      </c>
      <c r="I30" s="17" t="str">
        <f>_xlfn.IFNA(VLOOKUP($A30&amp;" ЕДДС",'[44]1'!$B$2:$E$60,2,0)/86400, "")</f>
        <v/>
      </c>
      <c r="J30" s="17" t="str">
        <f>_xlfn.IFNA(VLOOKUP($A30&amp;" ЕДДС",'[44]1'!$B$2:$E$60,3,0)/86400, "")</f>
        <v/>
      </c>
      <c r="K30" s="17" t="str">
        <f>_xlfn.IFNA(VLOOKUP($A30&amp;" ЕДДС",'[44]1'!$B$2:$E$60,4,0)/86400, "")</f>
        <v/>
      </c>
      <c r="L30" s="17" t="str">
        <f>_xlfn.IFNA(VLOOKUP($A30&amp;" ЕДДС",'[44]1'!$B$1:$E$60,1,0),"")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7" priority="2" operator="equal">
      <formula>0</formula>
    </cfRule>
    <cfRule type="cellIs" dxfId="2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6" t="str">
        <f>_xlfn.IFNA(VLOOKUP($A4&amp;" ЕДДС",'[45]1'!$B$2:$D$60000,2,0), "x")</f>
        <v>x</v>
      </c>
      <c r="C4" s="13" t="e">
        <f>'[46]1'!$C$4</f>
        <v>#REF!</v>
      </c>
      <c r="D4" s="14" t="str">
        <f>_xlfn.IFNA(VLOOKUP($A4,'[47]1'!$A$2:$B$28,2,0), "x")</f>
        <v>x</v>
      </c>
      <c r="E4" s="15" t="e">
        <f t="shared" ref="E4:E30" si="0">B4-D4-G4</f>
        <v>#VALUE!</v>
      </c>
      <c r="F4" s="13" t="e">
        <f>C4-H4-'[46]1'!$C$2</f>
        <v>#REF!</v>
      </c>
      <c r="G4" s="16" t="str">
        <f>_xlfn.IFNA(VLOOKUP($A4&amp;" ЕДДС",'[45]1'!$B$2:$D$60000,3,0), "x")</f>
        <v>x</v>
      </c>
      <c r="H4" s="13" t="e">
        <f>'[46]1'!$C$3</f>
        <v>#REF!</v>
      </c>
      <c r="I4" s="17" t="str">
        <f>_xlfn.IFNA(VLOOKUP($A4&amp;" ЕДДС",'[48]1'!$B$2:$E$60,2,0)/86400, "")</f>
        <v/>
      </c>
      <c r="J4" s="17" t="str">
        <f>_xlfn.IFNA(VLOOKUP($A4&amp;" ЕДДС",'[48]1'!$B$2:$E$60,3,0)/86400, "")</f>
        <v/>
      </c>
      <c r="K4" s="17" t="str">
        <f>_xlfn.IFNA(VLOOKUP($A4&amp;" ЕДДС",'[48]1'!$B$2:$E$60,4,0)/86400, "")</f>
        <v/>
      </c>
      <c r="L4" s="17" t="str">
        <f>_xlfn.IFNA(VLOOKUP($A4&amp;" ЕДДС",'[48]1'!$B$1:$E$60,1,0),"")</f>
        <v/>
      </c>
    </row>
    <row r="5" spans="1:12" ht="15.75" x14ac:dyDescent="0.25">
      <c r="A5" s="11" t="s">
        <v>11</v>
      </c>
      <c r="B5" s="16" t="str">
        <f>_xlfn.IFNA(VLOOKUP($A5&amp;" ЕДДС",'[45]1'!$B$2:$D$60000,2,0), "x")</f>
        <v>x</v>
      </c>
      <c r="C5" s="13" t="e">
        <f>'[46]1'!$C$7</f>
        <v>#REF!</v>
      </c>
      <c r="D5" s="14" t="str">
        <f>_xlfn.IFNA(VLOOKUP($A5,'[47]1'!$A$2:$B$28,2,0), "x")</f>
        <v>x</v>
      </c>
      <c r="E5" s="15" t="e">
        <f t="shared" si="0"/>
        <v>#VALUE!</v>
      </c>
      <c r="F5" s="13" t="e">
        <f>C5-H5-'[46]1'!$C$5</f>
        <v>#REF!</v>
      </c>
      <c r="G5" s="16" t="str">
        <f>_xlfn.IFNA(VLOOKUP($A5&amp;" ЕДДС",'[45]1'!$B$2:$D$60000,3,0), "x")</f>
        <v>x</v>
      </c>
      <c r="H5" s="13" t="e">
        <f>'[46]1'!$C$6</f>
        <v>#REF!</v>
      </c>
      <c r="I5" s="17" t="str">
        <f>_xlfn.IFNA(VLOOKUP($A5&amp;" ЕДДС",'[48]1'!$B$2:$E$60,2,0)/86400, "")</f>
        <v/>
      </c>
      <c r="J5" s="17" t="str">
        <f>_xlfn.IFNA(VLOOKUP($A5&amp;" ЕДДС",'[48]1'!$B$2:$E$60,3,0)/86400, "")</f>
        <v/>
      </c>
      <c r="K5" s="17" t="str">
        <f>_xlfn.IFNA(VLOOKUP($A5&amp;" ЕДДС",'[48]1'!$B$2:$E$60,4,0)/86400, "")</f>
        <v/>
      </c>
      <c r="L5" s="17" t="str">
        <f>_xlfn.IFNA(VLOOKUP($A5&amp;" ЕДДС",'[48]1'!$B$1:$E$60,1,0),"")</f>
        <v/>
      </c>
    </row>
    <row r="6" spans="1:12" ht="15.75" x14ac:dyDescent="0.25">
      <c r="A6" s="11" t="s">
        <v>12</v>
      </c>
      <c r="B6" s="16" t="str">
        <f>_xlfn.IFNA(VLOOKUP($A6&amp;" ЕДДС",'[45]1'!$B$2:$D$60000,2,0), "x")</f>
        <v>x</v>
      </c>
      <c r="C6" s="13" t="e">
        <f>'[46]1'!$C$10</f>
        <v>#REF!</v>
      </c>
      <c r="D6" s="14" t="str">
        <f>_xlfn.IFNA(VLOOKUP($A6,'[47]1'!$A$2:$B$28,2,0), "x")</f>
        <v>x</v>
      </c>
      <c r="E6" s="15" t="e">
        <f t="shared" si="0"/>
        <v>#VALUE!</v>
      </c>
      <c r="F6" s="13" t="e">
        <f>C6-H6-'[46]1'!$C$8</f>
        <v>#REF!</v>
      </c>
      <c r="G6" s="16" t="str">
        <f>_xlfn.IFNA(VLOOKUP($A6&amp;" ЕДДС",'[45]1'!$B$2:$D$60000,3,0), "x")</f>
        <v>x</v>
      </c>
      <c r="H6" s="13" t="e">
        <f>'[46]1'!$C$9</f>
        <v>#REF!</v>
      </c>
      <c r="I6" s="17" t="str">
        <f>_xlfn.IFNA(VLOOKUP($A6&amp;" ЕДДС",'[48]1'!$B$2:$E$60,2,0)/86400, "")</f>
        <v/>
      </c>
      <c r="J6" s="17" t="str">
        <f>_xlfn.IFNA(VLOOKUP($A6&amp;" ЕДДС",'[48]1'!$B$2:$E$60,3,0)/86400, "")</f>
        <v/>
      </c>
      <c r="K6" s="17" t="str">
        <f>_xlfn.IFNA(VLOOKUP($A6&amp;" ЕДДС",'[48]1'!$B$2:$E$60,4,0)/86400, "")</f>
        <v/>
      </c>
      <c r="L6" s="17" t="str">
        <f>_xlfn.IFNA(VLOOKUP($A6&amp;" ЕДДС",'[48]1'!$B$1:$E$60,1,0),"")</f>
        <v/>
      </c>
    </row>
    <row r="7" spans="1:12" ht="15.75" x14ac:dyDescent="0.25">
      <c r="A7" s="11" t="s">
        <v>13</v>
      </c>
      <c r="B7" s="16" t="str">
        <f>_xlfn.IFNA(VLOOKUP($A7&amp;" ЕДДС",'[45]1'!$B$2:$D$60000,2,0), "x")</f>
        <v>x</v>
      </c>
      <c r="C7" s="13" t="e">
        <f>'[46]1'!$C$13</f>
        <v>#REF!</v>
      </c>
      <c r="D7" s="14" t="str">
        <f>_xlfn.IFNA(VLOOKUP($A7,'[47]1'!$A$2:$B$28,2,0), "x")</f>
        <v>x</v>
      </c>
      <c r="E7" s="15" t="e">
        <f t="shared" si="0"/>
        <v>#VALUE!</v>
      </c>
      <c r="F7" s="13" t="e">
        <f>C7-H7-'[46]1'!$C$11</f>
        <v>#REF!</v>
      </c>
      <c r="G7" s="16" t="str">
        <f>_xlfn.IFNA(VLOOKUP($A7&amp;" ЕДДС",'[45]1'!$B$2:$D$60000,3,0), "x")</f>
        <v>x</v>
      </c>
      <c r="H7" s="13" t="e">
        <f>'[46]1'!$C$12</f>
        <v>#REF!</v>
      </c>
      <c r="I7" s="17" t="str">
        <f>_xlfn.IFNA(VLOOKUP($A7&amp;" ЕДДС",'[48]1'!$B$2:$E$60,2,0)/86400, "")</f>
        <v/>
      </c>
      <c r="J7" s="17" t="str">
        <f>_xlfn.IFNA(VLOOKUP($A7&amp;" ЕДДС",'[48]1'!$B$2:$E$60,3,0)/86400, "")</f>
        <v/>
      </c>
      <c r="K7" s="17" t="str">
        <f>_xlfn.IFNA(VLOOKUP($A7&amp;" ЕДДС",'[48]1'!$B$2:$E$60,4,0)/86400, "")</f>
        <v/>
      </c>
      <c r="L7" s="17" t="str">
        <f>_xlfn.IFNA(VLOOKUP($A7&amp;" ЕДДС",'[48]1'!$B$1:$E$60,1,0),"")</f>
        <v/>
      </c>
    </row>
    <row r="8" spans="1:12" ht="15.75" x14ac:dyDescent="0.25">
      <c r="A8" s="11" t="s">
        <v>14</v>
      </c>
      <c r="B8" s="16" t="str">
        <f>_xlfn.IFNA(VLOOKUP($A8&amp;" ЕДДС",'[45]1'!$B$2:$D$60000,2,0), "x")</f>
        <v>x</v>
      </c>
      <c r="C8" s="13" t="e">
        <f>'[46]1'!$C$16</f>
        <v>#REF!</v>
      </c>
      <c r="D8" s="14" t="str">
        <f>_xlfn.IFNA(VLOOKUP($A8,'[47]1'!$A$2:$B$28,2,0), "x")</f>
        <v>x</v>
      </c>
      <c r="E8" s="15" t="e">
        <f t="shared" si="0"/>
        <v>#VALUE!</v>
      </c>
      <c r="F8" s="13" t="e">
        <f>C8-H8-'[46]1'!$C$14</f>
        <v>#REF!</v>
      </c>
      <c r="G8" s="16" t="str">
        <f>_xlfn.IFNA(VLOOKUP($A8&amp;" ЕДДС",'[45]1'!$B$2:$D$60000,3,0), "x")</f>
        <v>x</v>
      </c>
      <c r="H8" s="13" t="e">
        <f>'[46]1'!$C$15</f>
        <v>#REF!</v>
      </c>
      <c r="I8" s="17" t="str">
        <f>_xlfn.IFNA(VLOOKUP($A8&amp;" ЕДДС",'[48]1'!$B$2:$E$60,2,0)/86400, "")</f>
        <v/>
      </c>
      <c r="J8" s="17" t="str">
        <f>_xlfn.IFNA(VLOOKUP($A8&amp;" ЕДДС",'[48]1'!$B$2:$E$60,3,0)/86400, "")</f>
        <v/>
      </c>
      <c r="K8" s="17" t="str">
        <f>_xlfn.IFNA(VLOOKUP($A8&amp;" ЕДДС",'[48]1'!$B$2:$E$60,4,0)/86400, "")</f>
        <v/>
      </c>
      <c r="L8" s="17" t="str">
        <f>_xlfn.IFNA(VLOOKUP($A8&amp;" ЕДДС",'[48]1'!$B$1:$E$60,1,0),"")</f>
        <v/>
      </c>
    </row>
    <row r="9" spans="1:12" ht="15.75" x14ac:dyDescent="0.25">
      <c r="A9" s="11" t="s">
        <v>15</v>
      </c>
      <c r="B9" s="16" t="str">
        <f>_xlfn.IFNA(VLOOKUP($A9&amp;" ЕДДС",'[45]1'!$B$2:$D$60000,2,0), "x")</f>
        <v>x</v>
      </c>
      <c r="C9" s="13" t="e">
        <f>'[46]1'!$C$19</f>
        <v>#REF!</v>
      </c>
      <c r="D9" s="14" t="str">
        <f>_xlfn.IFNA(VLOOKUP($A9,'[47]1'!$A$2:$B$28,2,0), "x")</f>
        <v>x</v>
      </c>
      <c r="E9" s="15" t="e">
        <f t="shared" si="0"/>
        <v>#VALUE!</v>
      </c>
      <c r="F9" s="13" t="e">
        <f>C9-H9-'[46]1'!$C$17</f>
        <v>#REF!</v>
      </c>
      <c r="G9" s="16" t="str">
        <f>_xlfn.IFNA(VLOOKUP($A9&amp;" ЕДДС",'[45]1'!$B$2:$D$60000,3,0), "x")</f>
        <v>x</v>
      </c>
      <c r="H9" s="13" t="e">
        <f>'[46]1'!$C$18</f>
        <v>#REF!</v>
      </c>
      <c r="I9" s="17" t="str">
        <f>_xlfn.IFNA(VLOOKUP($A9&amp;" ЕДДС",'[48]1'!$B$2:$E$60,2,0)/86400, "")</f>
        <v/>
      </c>
      <c r="J9" s="17" t="str">
        <f>_xlfn.IFNA(VLOOKUP($A9&amp;" ЕДДС",'[48]1'!$B$2:$E$60,3,0)/86400, "")</f>
        <v/>
      </c>
      <c r="K9" s="17" t="str">
        <f>_xlfn.IFNA(VLOOKUP($A9&amp;" ЕДДС",'[48]1'!$B$2:$E$60,4,0)/86400, "")</f>
        <v/>
      </c>
      <c r="L9" s="17" t="str">
        <f>_xlfn.IFNA(VLOOKUP($A9&amp;" ЕДДС",'[48]1'!$B$1:$E$60,1,0),"")</f>
        <v/>
      </c>
    </row>
    <row r="10" spans="1:12" ht="15.75" x14ac:dyDescent="0.25">
      <c r="A10" s="11" t="s">
        <v>16</v>
      </c>
      <c r="B10" s="16" t="str">
        <f>_xlfn.IFNA(VLOOKUP($A10&amp;" ЕДДС",'[45]1'!$B$2:$D$60000,2,0), "x")</f>
        <v>x</v>
      </c>
      <c r="C10" s="13" t="e">
        <f>'[46]1'!$C$22</f>
        <v>#REF!</v>
      </c>
      <c r="D10" s="14" t="str">
        <f>_xlfn.IFNA(VLOOKUP($A10,'[47]1'!$A$2:$B$28,2,0), "x")</f>
        <v>x</v>
      </c>
      <c r="E10" s="15" t="e">
        <f t="shared" si="0"/>
        <v>#VALUE!</v>
      </c>
      <c r="F10" s="13" t="e">
        <f>C10-H10-'[46]1'!$C$20</f>
        <v>#REF!</v>
      </c>
      <c r="G10" s="16" t="str">
        <f>_xlfn.IFNA(VLOOKUP($A10&amp;" ЕДДС",'[45]1'!$B$2:$D$60000,3,0), "x")</f>
        <v>x</v>
      </c>
      <c r="H10" s="13" t="e">
        <f>'[46]1'!$C$21</f>
        <v>#REF!</v>
      </c>
      <c r="I10" s="17" t="str">
        <f>_xlfn.IFNA(VLOOKUP($A10&amp;" ЕДДС",'[48]1'!$B$2:$E$60,2,0)/86400, "")</f>
        <v/>
      </c>
      <c r="J10" s="17" t="str">
        <f>_xlfn.IFNA(VLOOKUP($A10&amp;" ЕДДС",'[48]1'!$B$2:$E$60,3,0)/86400, "")</f>
        <v/>
      </c>
      <c r="K10" s="17" t="str">
        <f>_xlfn.IFNA(VLOOKUP($A10&amp;" ЕДДС",'[48]1'!$B$2:$E$60,4,0)/86400, "")</f>
        <v/>
      </c>
      <c r="L10" s="17" t="str">
        <f>_xlfn.IFNA(VLOOKUP($A10&amp;" ЕДДС",'[48]1'!$B$1:$E$60,1,0),"")</f>
        <v/>
      </c>
    </row>
    <row r="11" spans="1:12" ht="15.75" x14ac:dyDescent="0.25">
      <c r="A11" s="11" t="s">
        <v>17</v>
      </c>
      <c r="B11" s="16" t="str">
        <f>_xlfn.IFNA(VLOOKUP($A11&amp;" ЕДДС",'[45]1'!$B$2:$D$60000,2,0), "x")</f>
        <v>x</v>
      </c>
      <c r="C11" s="13" t="e">
        <f>'[46]1'!$C$25</f>
        <v>#REF!</v>
      </c>
      <c r="D11" s="14" t="str">
        <f>_xlfn.IFNA(VLOOKUP($A11,'[47]1'!$A$2:$B$28,2,0), "x")</f>
        <v>x</v>
      </c>
      <c r="E11" s="15" t="e">
        <f t="shared" si="0"/>
        <v>#VALUE!</v>
      </c>
      <c r="F11" s="13" t="e">
        <f>C11-H11-'[46]1'!$C$23</f>
        <v>#REF!</v>
      </c>
      <c r="G11" s="16" t="str">
        <f>_xlfn.IFNA(VLOOKUP($A11&amp;" ЕДДС",'[45]1'!$B$2:$D$60000,3,0), "x")</f>
        <v>x</v>
      </c>
      <c r="H11" s="13" t="e">
        <f>'[46]1'!$C$24</f>
        <v>#REF!</v>
      </c>
      <c r="I11" s="17" t="str">
        <f>_xlfn.IFNA(VLOOKUP($A11&amp;" ЕДДС",'[48]1'!$B$2:$E$60,2,0)/86400, "")</f>
        <v/>
      </c>
      <c r="J11" s="17" t="str">
        <f>_xlfn.IFNA(VLOOKUP($A11&amp;" ЕДДС",'[48]1'!$B$2:$E$60,3,0)/86400, "")</f>
        <v/>
      </c>
      <c r="K11" s="17" t="str">
        <f>_xlfn.IFNA(VLOOKUP($A11&amp;" ЕДДС",'[48]1'!$B$2:$E$60,4,0)/86400, "")</f>
        <v/>
      </c>
      <c r="L11" s="17" t="str">
        <f>_xlfn.IFNA(VLOOKUP($A11&amp;" ЕДДС",'[48]1'!$B$1:$E$60,1,0),"")</f>
        <v/>
      </c>
    </row>
    <row r="12" spans="1:12" ht="15.75" x14ac:dyDescent="0.25">
      <c r="A12" s="11" t="s">
        <v>18</v>
      </c>
      <c r="B12" s="16" t="str">
        <f>_xlfn.IFNA(VLOOKUP($A12&amp;" ЕДДС",'[45]1'!$B$2:$D$60000,2,0), "x")</f>
        <v>x</v>
      </c>
      <c r="C12" s="13" t="e">
        <f>'[46]1'!$C$28</f>
        <v>#REF!</v>
      </c>
      <c r="D12" s="14" t="str">
        <f>_xlfn.IFNA(VLOOKUP($A12,'[47]1'!$A$2:$B$28,2,0), "x")</f>
        <v>x</v>
      </c>
      <c r="E12" s="15" t="e">
        <f t="shared" si="0"/>
        <v>#VALUE!</v>
      </c>
      <c r="F12" s="13" t="e">
        <f>C12-H12-'[46]1'!$C$26</f>
        <v>#REF!</v>
      </c>
      <c r="G12" s="16" t="str">
        <f>_xlfn.IFNA(VLOOKUP($A12&amp;" ЕДДС",'[45]1'!$B$2:$D$60000,3,0), "x")</f>
        <v>x</v>
      </c>
      <c r="H12" s="13" t="e">
        <f>'[46]1'!$C$27</f>
        <v>#REF!</v>
      </c>
      <c r="I12" s="17" t="str">
        <f>_xlfn.IFNA(VLOOKUP($A12&amp;" ЕДДС",'[48]1'!$B$2:$E$60,2,0)/86400, "")</f>
        <v/>
      </c>
      <c r="J12" s="17" t="str">
        <f>_xlfn.IFNA(VLOOKUP($A12&amp;" ЕДДС",'[48]1'!$B$2:$E$60,3,0)/86400, "")</f>
        <v/>
      </c>
      <c r="K12" s="17" t="str">
        <f>_xlfn.IFNA(VLOOKUP($A12&amp;" ЕДДС",'[48]1'!$B$2:$E$60,4,0)/86400, "")</f>
        <v/>
      </c>
      <c r="L12" s="17" t="str">
        <f>_xlfn.IFNA(VLOOKUP($A12&amp;" ЕДДС",'[48]1'!$B$1:$E$60,1,0),"")</f>
        <v/>
      </c>
    </row>
    <row r="13" spans="1:12" ht="15.75" x14ac:dyDescent="0.25">
      <c r="A13" s="11" t="s">
        <v>19</v>
      </c>
      <c r="B13" s="16" t="str">
        <f>_xlfn.IFNA(VLOOKUP($A13&amp;" ЕДДС",'[45]1'!$B$2:$D$60000,2,0), "x")</f>
        <v>x</v>
      </c>
      <c r="C13" s="13" t="e">
        <f>'[46]1'!$C$31</f>
        <v>#REF!</v>
      </c>
      <c r="D13" s="14" t="str">
        <f>_xlfn.IFNA(VLOOKUP($A13,'[47]1'!$A$2:$B$28,2,0), "x")</f>
        <v>x</v>
      </c>
      <c r="E13" s="15" t="e">
        <f t="shared" si="0"/>
        <v>#VALUE!</v>
      </c>
      <c r="F13" s="13" t="e">
        <f>C13-H13-'[46]1'!$C$29</f>
        <v>#REF!</v>
      </c>
      <c r="G13" s="16" t="str">
        <f>_xlfn.IFNA(VLOOKUP($A13&amp;" ЕДДС",'[45]1'!$B$2:$D$60000,3,0), "x")</f>
        <v>x</v>
      </c>
      <c r="H13" s="13" t="e">
        <f>'[46]1'!$C$30</f>
        <v>#REF!</v>
      </c>
      <c r="I13" s="17" t="str">
        <f>_xlfn.IFNA(VLOOKUP($A13&amp;" ЕДДС",'[48]1'!$B$2:$E$60,2,0)/86400, "")</f>
        <v/>
      </c>
      <c r="J13" s="17" t="str">
        <f>_xlfn.IFNA(VLOOKUP($A13&amp;" ЕДДС",'[48]1'!$B$2:$E$60,3,0)/86400, "")</f>
        <v/>
      </c>
      <c r="K13" s="17" t="str">
        <f>_xlfn.IFNA(VLOOKUP($A13&amp;" ЕДДС",'[48]1'!$B$2:$E$60,4,0)/86400, "")</f>
        <v/>
      </c>
      <c r="L13" s="17" t="str">
        <f>_xlfn.IFNA(VLOOKUP($A13&amp;" ЕДДС",'[48]1'!$B$1:$E$60,1,0),"")</f>
        <v/>
      </c>
    </row>
    <row r="14" spans="1:12" ht="15.75" x14ac:dyDescent="0.25">
      <c r="A14" s="11" t="s">
        <v>20</v>
      </c>
      <c r="B14" s="16" t="str">
        <f>_xlfn.IFNA(VLOOKUP($A14&amp;" ЕДДС",'[45]1'!$B$2:$D$60000,2,0), "x")</f>
        <v>x</v>
      </c>
      <c r="C14" s="13" t="e">
        <f>'[46]1'!$C$34</f>
        <v>#REF!</v>
      </c>
      <c r="D14" s="14" t="str">
        <f>_xlfn.IFNA(VLOOKUP($A14,'[47]1'!$A$2:$B$28,2,0), "x")</f>
        <v>x</v>
      </c>
      <c r="E14" s="15" t="e">
        <f t="shared" si="0"/>
        <v>#VALUE!</v>
      </c>
      <c r="F14" s="13" t="e">
        <f>C14-H14-'[46]1'!$C$32</f>
        <v>#REF!</v>
      </c>
      <c r="G14" s="16" t="str">
        <f>_xlfn.IFNA(VLOOKUP($A14&amp;" ЕДДС",'[45]1'!$B$2:$D$60000,3,0), "x")</f>
        <v>x</v>
      </c>
      <c r="H14" s="13" t="e">
        <f>'[46]1'!$C$33</f>
        <v>#REF!</v>
      </c>
      <c r="I14" s="17" t="str">
        <f>_xlfn.IFNA(VLOOKUP($A14&amp;" ЕДДС",'[48]1'!$B$2:$E$60,2,0)/86400, "")</f>
        <v/>
      </c>
      <c r="J14" s="17" t="str">
        <f>_xlfn.IFNA(VLOOKUP($A14&amp;" ЕДДС",'[48]1'!$B$2:$E$60,3,0)/86400, "")</f>
        <v/>
      </c>
      <c r="K14" s="17" t="str">
        <f>_xlfn.IFNA(VLOOKUP($A14&amp;" ЕДДС",'[48]1'!$B$2:$E$60,4,0)/86400, "")</f>
        <v/>
      </c>
      <c r="L14" s="17" t="str">
        <f>_xlfn.IFNA(VLOOKUP($A14&amp;" ЕДДС",'[48]1'!$B$1:$E$60,1,0),"")</f>
        <v/>
      </c>
    </row>
    <row r="15" spans="1:12" ht="15.75" x14ac:dyDescent="0.25">
      <c r="A15" s="11" t="s">
        <v>21</v>
      </c>
      <c r="B15" s="16" t="str">
        <f>_xlfn.IFNA(VLOOKUP($A15&amp;" ЕДДС",'[45]1'!$B$2:$D$60000,2,0), "x")</f>
        <v>x</v>
      </c>
      <c r="C15" s="13" t="e">
        <f>'[46]1'!$C$37</f>
        <v>#REF!</v>
      </c>
      <c r="D15" s="14" t="str">
        <f>_xlfn.IFNA(VLOOKUP($A15,'[47]1'!$A$2:$B$28,2,0), "x")</f>
        <v>x</v>
      </c>
      <c r="E15" s="15" t="e">
        <f t="shared" si="0"/>
        <v>#VALUE!</v>
      </c>
      <c r="F15" s="13" t="e">
        <f>C15-H15-'[46]1'!$C$35</f>
        <v>#REF!</v>
      </c>
      <c r="G15" s="16" t="str">
        <f>_xlfn.IFNA(VLOOKUP($A15&amp;" ЕДДС",'[45]1'!$B$2:$D$60000,3,0), "x")</f>
        <v>x</v>
      </c>
      <c r="H15" s="13" t="e">
        <f>'[46]1'!$C$36</f>
        <v>#REF!</v>
      </c>
      <c r="I15" s="17" t="str">
        <f>_xlfn.IFNA(VLOOKUP($A15&amp;" ЕДДС",'[48]1'!$B$2:$E$60,2,0)/86400, "")</f>
        <v/>
      </c>
      <c r="J15" s="17" t="str">
        <f>_xlfn.IFNA(VLOOKUP($A15&amp;" ЕДДС",'[48]1'!$B$2:$E$60,3,0)/86400, "")</f>
        <v/>
      </c>
      <c r="K15" s="17" t="str">
        <f>_xlfn.IFNA(VLOOKUP($A15&amp;" ЕДДС",'[48]1'!$B$2:$E$60,4,0)/86400, "")</f>
        <v/>
      </c>
      <c r="L15" s="17" t="str">
        <f>_xlfn.IFNA(VLOOKUP($A15&amp;" ЕДДС",'[48]1'!$B$1:$E$60,1,0),"")</f>
        <v/>
      </c>
    </row>
    <row r="16" spans="1:12" ht="15.75" x14ac:dyDescent="0.25">
      <c r="A16" s="11" t="s">
        <v>22</v>
      </c>
      <c r="B16" s="16" t="str">
        <f>_xlfn.IFNA(VLOOKUP($A16&amp;" ЕДДС",'[45]1'!$B$2:$D$60000,2,0), "x")</f>
        <v>x</v>
      </c>
      <c r="C16" s="13" t="e">
        <f>'[46]1'!$C$40</f>
        <v>#REF!</v>
      </c>
      <c r="D16" s="14" t="str">
        <f>_xlfn.IFNA(VLOOKUP($A16,'[47]1'!$A$2:$B$28,2,0), "x")</f>
        <v>x</v>
      </c>
      <c r="E16" s="15" t="e">
        <f t="shared" si="0"/>
        <v>#VALUE!</v>
      </c>
      <c r="F16" s="13" t="e">
        <f>C16-H16-'[46]1'!$C$38</f>
        <v>#REF!</v>
      </c>
      <c r="G16" s="16" t="str">
        <f>_xlfn.IFNA(VLOOKUP($A16&amp;" ЕДДС",'[45]1'!$B$2:$D$60000,3,0), "x")</f>
        <v>x</v>
      </c>
      <c r="H16" s="13" t="e">
        <f>'[46]1'!$C$39</f>
        <v>#REF!</v>
      </c>
      <c r="I16" s="17" t="str">
        <f>_xlfn.IFNA(VLOOKUP($A16&amp;" ЕДДС",'[48]1'!$B$2:$E$60,2,0)/86400, "")</f>
        <v/>
      </c>
      <c r="J16" s="17" t="str">
        <f>_xlfn.IFNA(VLOOKUP($A16&amp;" ЕДДС",'[48]1'!$B$2:$E$60,3,0)/86400, "")</f>
        <v/>
      </c>
      <c r="K16" s="17" t="str">
        <f>_xlfn.IFNA(VLOOKUP($A16&amp;" ЕДДС",'[48]1'!$B$2:$E$60,4,0)/86400, "")</f>
        <v/>
      </c>
      <c r="L16" s="17" t="str">
        <f>_xlfn.IFNA(VLOOKUP($A16&amp;" ЕДДС",'[48]1'!$B$1:$E$60,1,0),"")</f>
        <v/>
      </c>
    </row>
    <row r="17" spans="1:12" ht="15.75" x14ac:dyDescent="0.25">
      <c r="A17" s="11" t="s">
        <v>23</v>
      </c>
      <c r="B17" s="16" t="str">
        <f>_xlfn.IFNA(VLOOKUP($A17&amp;" ЕДДС",'[45]1'!$B$2:$D$60000,2,0), "x")</f>
        <v>x</v>
      </c>
      <c r="C17" s="13" t="e">
        <f>'[46]1'!$C$43</f>
        <v>#REF!</v>
      </c>
      <c r="D17" s="14" t="str">
        <f>_xlfn.IFNA(VLOOKUP($A17,'[47]1'!$A$2:$B$28,2,0), "x")</f>
        <v>x</v>
      </c>
      <c r="E17" s="15" t="e">
        <f t="shared" si="0"/>
        <v>#VALUE!</v>
      </c>
      <c r="F17" s="13" t="e">
        <f>C17-H17-'[46]1'!$C$41</f>
        <v>#REF!</v>
      </c>
      <c r="G17" s="16" t="str">
        <f>_xlfn.IFNA(VLOOKUP($A17&amp;" ЕДДС",'[45]1'!$B$2:$D$60000,3,0), "x")</f>
        <v>x</v>
      </c>
      <c r="H17" s="13" t="e">
        <f>'[46]1'!$C$42</f>
        <v>#REF!</v>
      </c>
      <c r="I17" s="17" t="str">
        <f>_xlfn.IFNA(VLOOKUP($A17&amp;" ЕДДС",'[48]1'!$B$2:$E$60,2,0)/86400, "")</f>
        <v/>
      </c>
      <c r="J17" s="17" t="str">
        <f>_xlfn.IFNA(VLOOKUP($A17&amp;" ЕДДС",'[48]1'!$B$2:$E$60,3,0)/86400, "")</f>
        <v/>
      </c>
      <c r="K17" s="17" t="str">
        <f>_xlfn.IFNA(VLOOKUP($A17&amp;" ЕДДС",'[48]1'!$B$2:$E$60,4,0)/86400, "")</f>
        <v/>
      </c>
      <c r="L17" s="17" t="str">
        <f>_xlfn.IFNA(VLOOKUP($A17&amp;" ЕДДС",'[48]1'!$B$1:$E$60,1,0),"")</f>
        <v/>
      </c>
    </row>
    <row r="18" spans="1:12" ht="15.75" x14ac:dyDescent="0.25">
      <c r="A18" s="11" t="s">
        <v>24</v>
      </c>
      <c r="B18" s="16" t="str">
        <f>_xlfn.IFNA(VLOOKUP($A18&amp;" ЕДДС",'[45]1'!$B$2:$D$60000,2,0), "x")</f>
        <v>x</v>
      </c>
      <c r="C18" s="13" t="e">
        <f>'[46]1'!$C$46</f>
        <v>#REF!</v>
      </c>
      <c r="D18" s="14" t="str">
        <f>_xlfn.IFNA(VLOOKUP($A18,'[47]1'!$A$2:$B$28,2,0), "x")</f>
        <v>x</v>
      </c>
      <c r="E18" s="15" t="e">
        <f t="shared" si="0"/>
        <v>#VALUE!</v>
      </c>
      <c r="F18" s="13" t="e">
        <f>C18-H18-'[46]1'!$C$44</f>
        <v>#REF!</v>
      </c>
      <c r="G18" s="16" t="str">
        <f>_xlfn.IFNA(VLOOKUP($A18&amp;" ЕДДС",'[45]1'!$B$2:$D$60000,3,0), "x")</f>
        <v>x</v>
      </c>
      <c r="H18" s="13" t="e">
        <f>'[46]1'!$C$45</f>
        <v>#REF!</v>
      </c>
      <c r="I18" s="17" t="str">
        <f>_xlfn.IFNA(VLOOKUP($A18&amp;" ЕДДС",'[48]1'!$B$2:$E$60,2,0)/86400, "")</f>
        <v/>
      </c>
      <c r="J18" s="17" t="str">
        <f>_xlfn.IFNA(VLOOKUP($A18&amp;" ЕДДС",'[48]1'!$B$2:$E$60,3,0)/86400, "")</f>
        <v/>
      </c>
      <c r="K18" s="17" t="str">
        <f>_xlfn.IFNA(VLOOKUP($A18&amp;" ЕДДС",'[48]1'!$B$2:$E$60,4,0)/86400, "")</f>
        <v/>
      </c>
      <c r="L18" s="17" t="str">
        <f>_xlfn.IFNA(VLOOKUP($A18&amp;" ЕДДС",'[48]1'!$B$1:$E$60,1,0),"")</f>
        <v/>
      </c>
    </row>
    <row r="19" spans="1:12" ht="15.75" x14ac:dyDescent="0.25">
      <c r="A19" s="11" t="s">
        <v>25</v>
      </c>
      <c r="B19" s="16" t="str">
        <f>_xlfn.IFNA(VLOOKUP($A19&amp;" ЕДДС",'[45]1'!$B$2:$D$60000,2,0), "x")</f>
        <v>x</v>
      </c>
      <c r="C19" s="13" t="e">
        <f>'[46]1'!$C$49</f>
        <v>#REF!</v>
      </c>
      <c r="D19" s="14" t="str">
        <f>_xlfn.IFNA(VLOOKUP($A19,'[47]1'!$A$2:$B$28,2,0), "x")</f>
        <v>x</v>
      </c>
      <c r="E19" s="15" t="e">
        <f t="shared" si="0"/>
        <v>#VALUE!</v>
      </c>
      <c r="F19" s="13" t="e">
        <f>C19-H19-'[46]1'!$C$47</f>
        <v>#REF!</v>
      </c>
      <c r="G19" s="16" t="str">
        <f>_xlfn.IFNA(VLOOKUP($A19&amp;" ЕДДС",'[45]1'!$B$2:$D$60000,3,0), "x")</f>
        <v>x</v>
      </c>
      <c r="H19" s="13" t="e">
        <f>'[46]1'!$C$48</f>
        <v>#REF!</v>
      </c>
      <c r="I19" s="17" t="str">
        <f>_xlfn.IFNA(VLOOKUP($A19&amp;" ЕДДС",'[48]1'!$B$2:$E$60,2,0)/86400, "")</f>
        <v/>
      </c>
      <c r="J19" s="17" t="str">
        <f>_xlfn.IFNA(VLOOKUP($A19&amp;" ЕДДС",'[48]1'!$B$2:$E$60,3,0)/86400, "")</f>
        <v/>
      </c>
      <c r="K19" s="17" t="str">
        <f>_xlfn.IFNA(VLOOKUP($A19&amp;" ЕДДС",'[48]1'!$B$2:$E$60,4,0)/86400, "")</f>
        <v/>
      </c>
      <c r="L19" s="17" t="str">
        <f>_xlfn.IFNA(VLOOKUP($A19&amp;" ЕДДС",'[48]1'!$B$1:$E$60,1,0),"")</f>
        <v/>
      </c>
    </row>
    <row r="20" spans="1:12" ht="15.75" x14ac:dyDescent="0.25">
      <c r="A20" s="11" t="s">
        <v>26</v>
      </c>
      <c r="B20" s="16" t="str">
        <f>_xlfn.IFNA(VLOOKUP($A20&amp;" ЕДДС",'[45]1'!$B$2:$D$60000,2,0), "x")</f>
        <v>x</v>
      </c>
      <c r="C20" s="13" t="e">
        <f>'[46]1'!$C$52</f>
        <v>#REF!</v>
      </c>
      <c r="D20" s="14" t="str">
        <f>_xlfn.IFNA(VLOOKUP($A20,'[47]1'!$A$2:$B$28,2,0), "x")</f>
        <v>x</v>
      </c>
      <c r="E20" s="15" t="e">
        <f t="shared" si="0"/>
        <v>#VALUE!</v>
      </c>
      <c r="F20" s="13" t="e">
        <f>C20-H20-'[46]1'!$C$50</f>
        <v>#REF!</v>
      </c>
      <c r="G20" s="16" t="str">
        <f>_xlfn.IFNA(VLOOKUP($A20&amp;" ЕДДС",'[45]1'!$B$2:$D$60000,3,0), "x")</f>
        <v>x</v>
      </c>
      <c r="H20" s="13" t="e">
        <f>'[46]1'!$C$51</f>
        <v>#REF!</v>
      </c>
      <c r="I20" s="17" t="str">
        <f>_xlfn.IFNA(VLOOKUP($A20&amp;" ЕДДС",'[48]1'!$B$2:$E$60,2,0)/86400, "")</f>
        <v/>
      </c>
      <c r="J20" s="17" t="str">
        <f>_xlfn.IFNA(VLOOKUP($A20&amp;" ЕДДС",'[48]1'!$B$2:$E$60,3,0)/86400, "")</f>
        <v/>
      </c>
      <c r="K20" s="17" t="str">
        <f>_xlfn.IFNA(VLOOKUP($A20&amp;" ЕДДС",'[48]1'!$B$2:$E$60,4,0)/86400, "")</f>
        <v/>
      </c>
      <c r="L20" s="17" t="str">
        <f>_xlfn.IFNA(VLOOKUP($A20&amp;" ЕДДС",'[48]1'!$B$1:$E$60,1,0),"")</f>
        <v/>
      </c>
    </row>
    <row r="21" spans="1:12" ht="15.75" x14ac:dyDescent="0.25">
      <c r="A21" s="11" t="s">
        <v>27</v>
      </c>
      <c r="B21" s="16" t="str">
        <f>_xlfn.IFNA(VLOOKUP($A21&amp;" ЕДДС",'[45]1'!$B$2:$D$60000,2,0), "x")</f>
        <v>x</v>
      </c>
      <c r="C21" s="13" t="e">
        <f>'[46]1'!$C$55</f>
        <v>#REF!</v>
      </c>
      <c r="D21" s="14" t="str">
        <f>_xlfn.IFNA(VLOOKUP($A21,'[47]1'!$A$2:$B$28,2,0), "x")</f>
        <v>x</v>
      </c>
      <c r="E21" s="15" t="e">
        <f t="shared" si="0"/>
        <v>#VALUE!</v>
      </c>
      <c r="F21" s="13" t="e">
        <f>C21-H21-'[46]1'!$C$53</f>
        <v>#REF!</v>
      </c>
      <c r="G21" s="16" t="str">
        <f>_xlfn.IFNA(VLOOKUP($A21&amp;" ЕДДС",'[45]1'!$B$2:$D$60000,3,0), "x")</f>
        <v>x</v>
      </c>
      <c r="H21" s="13" t="e">
        <f>'[46]1'!$C$54</f>
        <v>#REF!</v>
      </c>
      <c r="I21" s="17" t="str">
        <f>_xlfn.IFNA(VLOOKUP($A21&amp;" ЕДДС",'[48]1'!$B$2:$E$60,2,0)/86400, "")</f>
        <v/>
      </c>
      <c r="J21" s="17" t="str">
        <f>_xlfn.IFNA(VLOOKUP($A21&amp;" ЕДДС",'[48]1'!$B$2:$E$60,3,0)/86400, "")</f>
        <v/>
      </c>
      <c r="K21" s="17" t="str">
        <f>_xlfn.IFNA(VLOOKUP($A21&amp;" ЕДДС",'[48]1'!$B$2:$E$60,4,0)/86400, "")</f>
        <v/>
      </c>
      <c r="L21" s="17" t="str">
        <f>_xlfn.IFNA(VLOOKUP($A21&amp;" ЕДДС",'[48]1'!$B$1:$E$60,1,0),"")</f>
        <v/>
      </c>
    </row>
    <row r="22" spans="1:12" ht="15.75" x14ac:dyDescent="0.25">
      <c r="A22" s="11" t="s">
        <v>28</v>
      </c>
      <c r="B22" s="16" t="str">
        <f>_xlfn.IFNA(VLOOKUP("ЕДДС",'[45]1'!$B$2:$D$60000,2,0), "x")</f>
        <v>x</v>
      </c>
      <c r="C22" s="13" t="e">
        <f>'[46]1'!$C$58</f>
        <v>#REF!</v>
      </c>
      <c r="D22" s="14" t="str">
        <f>_xlfn.IFNA(VLOOKUP($A22,'[47]1'!$A$2:$B$28,2,0), "x")</f>
        <v>x</v>
      </c>
      <c r="E22" s="15" t="e">
        <f t="shared" si="0"/>
        <v>#VALUE!</v>
      </c>
      <c r="F22" s="13" t="e">
        <f>C22-H22-'[46]1'!$C$56</f>
        <v>#REF!</v>
      </c>
      <c r="G22" s="16" t="str">
        <f>_xlfn.IFNA(VLOOKUP("ЕДДС",'[45]1'!$B$2:$D$60000,3,0), "x")</f>
        <v>x</v>
      </c>
      <c r="H22" s="13" t="e">
        <f>'[46]1'!$C$57</f>
        <v>#REF!</v>
      </c>
      <c r="I22" s="17" t="str">
        <f>_xlfn.IFNA(VLOOKUP("ЕДДС",'[48]1'!$B$2:$E$60,2,0)/86400, "")</f>
        <v/>
      </c>
      <c r="J22" s="17" t="str">
        <f>_xlfn.IFNA(VLOOKUP("ЕДДС",'[48]1'!$B$2:$E$60,3,0)/86400, "")</f>
        <v/>
      </c>
      <c r="K22" s="17" t="str">
        <f>_xlfn.IFNA(VLOOKUP("ЕДДС",'[48]1'!$B$2:$E$60,4,0)/86400, "")</f>
        <v/>
      </c>
      <c r="L22" s="17" t="str">
        <f>_xlfn.IFNA(VLOOKUP("ЕДДС",'[48]1'!$B$1:$E$60,1,0),"")</f>
        <v/>
      </c>
    </row>
    <row r="23" spans="1:12" ht="15.75" x14ac:dyDescent="0.25">
      <c r="A23" s="11" t="s">
        <v>29</v>
      </c>
      <c r="B23" s="16" t="str">
        <f>_xlfn.IFNA(VLOOKUP($A23&amp;" ЕДДС",'[45]1'!$B$2:$D$60000,2,0), "x")</f>
        <v>x</v>
      </c>
      <c r="C23" s="13" t="e">
        <f>'[46]1'!$C$61</f>
        <v>#REF!</v>
      </c>
      <c r="D23" s="14" t="str">
        <f>_xlfn.IFNA(VLOOKUP("Смоленский Р-Н",'[47]1'!$A$2:$B$28,2,0), "x")</f>
        <v>x</v>
      </c>
      <c r="E23" s="15" t="e">
        <f t="shared" si="0"/>
        <v>#VALUE!</v>
      </c>
      <c r="F23" s="13" t="e">
        <f>C23-H23-'[46]1'!$C$59</f>
        <v>#REF!</v>
      </c>
      <c r="G23" s="16" t="str">
        <f>_xlfn.IFNA(VLOOKUP($A23&amp;" ЕДДС",'[45]1'!$B$2:$D$60000,3,0), "x")</f>
        <v>x</v>
      </c>
      <c r="H23" s="13" t="e">
        <f>'[46]1'!$C$60</f>
        <v>#REF!</v>
      </c>
      <c r="I23" s="17" t="str">
        <f>_xlfn.IFNA(VLOOKUP($A23&amp;" ЕДДС",'[48]1'!$B$2:$E$60,2,0)/86400, "")</f>
        <v/>
      </c>
      <c r="J23" s="17" t="str">
        <f>_xlfn.IFNA(VLOOKUP($A23&amp;" ЕДДС",'[48]1'!$B$2:$E$60,3,0)/86400, "")</f>
        <v/>
      </c>
      <c r="K23" s="17" t="str">
        <f>_xlfn.IFNA(VLOOKUP($A23&amp;" ЕДДС",'[48]1'!$B$2:$E$60,4,0)/86400, "")</f>
        <v/>
      </c>
      <c r="L23" s="17" t="str">
        <f>_xlfn.IFNA(VLOOKUP($A23&amp;" ЕДДС",'[48]1'!$B$1:$E$60,1,0),"")</f>
        <v/>
      </c>
    </row>
    <row r="24" spans="1:12" ht="15.75" x14ac:dyDescent="0.25">
      <c r="A24" s="11" t="s">
        <v>30</v>
      </c>
      <c r="B24" s="16" t="str">
        <f>_xlfn.IFNA(VLOOKUP($A24&amp;" ЕДДС",'[45]1'!$B$2:$D$60000,2,0), "x")</f>
        <v>x</v>
      </c>
      <c r="C24" s="13" t="e">
        <f>'[46]1'!$C$64</f>
        <v>#REF!</v>
      </c>
      <c r="D24" s="14" t="str">
        <f>_xlfn.IFNA(VLOOKUP($A24,'[47]1'!$A$2:$B$28,2,0), "x")</f>
        <v>x</v>
      </c>
      <c r="E24" s="15" t="e">
        <f t="shared" si="0"/>
        <v>#VALUE!</v>
      </c>
      <c r="F24" s="13" t="e">
        <f>C24-H24-'[46]1'!$C$62</f>
        <v>#REF!</v>
      </c>
      <c r="G24" s="16" t="str">
        <f>_xlfn.IFNA(VLOOKUP($A24&amp;" ЕДДС",'[45]1'!$B$2:$D$60000,3,0), "x")</f>
        <v>x</v>
      </c>
      <c r="H24" s="13" t="e">
        <f>'[46]1'!$C$63</f>
        <v>#REF!</v>
      </c>
      <c r="I24" s="17" t="str">
        <f>_xlfn.IFNA(VLOOKUP($A24&amp;" ЕДДС",'[48]1'!$B$2:$E$60,2,0)/86400, "")</f>
        <v/>
      </c>
      <c r="J24" s="17" t="str">
        <f>_xlfn.IFNA(VLOOKUP($A24&amp;" ЕДДС",'[48]1'!$B$2:$E$60,3,0)/86400, "")</f>
        <v/>
      </c>
      <c r="K24" s="17" t="str">
        <f>_xlfn.IFNA(VLOOKUP($A24&amp;" ЕДДС",'[48]1'!$B$2:$E$60,4,0)/86400, "")</f>
        <v/>
      </c>
      <c r="L24" s="17" t="str">
        <f>_xlfn.IFNA(VLOOKUP($A24&amp;" ЕДДС",'[48]1'!$B$1:$E$60,1,0),"")</f>
        <v/>
      </c>
    </row>
    <row r="25" spans="1:12" ht="15.75" x14ac:dyDescent="0.25">
      <c r="A25" s="11" t="s">
        <v>31</v>
      </c>
      <c r="B25" s="16" t="str">
        <f>_xlfn.IFNA(VLOOKUP($A25&amp;" ЕДДС",'[45]1'!$B$2:$D$60000,2,0), "x")</f>
        <v>x</v>
      </c>
      <c r="C25" s="13" t="e">
        <f>'[46]1'!$C$67</f>
        <v>#REF!</v>
      </c>
      <c r="D25" s="14" t="str">
        <f>_xlfn.IFNA(VLOOKUP($A25,'[47]1'!$A$2:$B$28,2,0), "x")</f>
        <v>x</v>
      </c>
      <c r="E25" s="15" t="e">
        <f t="shared" si="0"/>
        <v>#VALUE!</v>
      </c>
      <c r="F25" s="13" t="e">
        <f>C25-H25-'[46]1'!$C$65</f>
        <v>#REF!</v>
      </c>
      <c r="G25" s="16" t="str">
        <f>_xlfn.IFNA(VLOOKUP($A25&amp;" ЕДДС",'[45]1'!$B$2:$D$60000,3,0), "x")</f>
        <v>x</v>
      </c>
      <c r="H25" s="13" t="e">
        <f>'[46]1'!$C$66</f>
        <v>#REF!</v>
      </c>
      <c r="I25" s="17" t="str">
        <f>_xlfn.IFNA(VLOOKUP($A25&amp;" ЕДДС",'[48]1'!$B$2:$E$60,2,0)/86400, "")</f>
        <v/>
      </c>
      <c r="J25" s="17" t="str">
        <f>_xlfn.IFNA(VLOOKUP($A25&amp;" ЕДДС",'[48]1'!$B$2:$E$60,3,0)/86400, "")</f>
        <v/>
      </c>
      <c r="K25" s="17" t="str">
        <f>_xlfn.IFNA(VLOOKUP($A25&amp;" ЕДДС",'[48]1'!$B$2:$E$60,4,0)/86400, "")</f>
        <v/>
      </c>
      <c r="L25" s="17" t="str">
        <f>_xlfn.IFNA(VLOOKUP($A25&amp;" ЕДДС",'[48]1'!$B$1:$E$60,1,0),"")</f>
        <v/>
      </c>
    </row>
    <row r="26" spans="1:12" ht="15.75" x14ac:dyDescent="0.25">
      <c r="A26" s="11" t="s">
        <v>32</v>
      </c>
      <c r="B26" s="16" t="str">
        <f>_xlfn.IFNA(VLOOKUP($A26&amp;" ЕДДС",'[45]1'!$B$2:$D$60000,2,0), "x")</f>
        <v>x</v>
      </c>
      <c r="C26" s="13" t="e">
        <f>'[46]1'!$C$70</f>
        <v>#REF!</v>
      </c>
      <c r="D26" s="14" t="str">
        <f>_xlfn.IFNA(VLOOKUP($A26,'[47]1'!$A$2:$B$28,2,0), "x")</f>
        <v>x</v>
      </c>
      <c r="E26" s="15" t="e">
        <f t="shared" si="0"/>
        <v>#VALUE!</v>
      </c>
      <c r="F26" s="13" t="e">
        <f>C26-H26-'[46]1'!$C$68</f>
        <v>#REF!</v>
      </c>
      <c r="G26" s="16" t="str">
        <f>_xlfn.IFNA(VLOOKUP($A26&amp;" ЕДДС",'[45]1'!$B$2:$D$60000,3,0), "x")</f>
        <v>x</v>
      </c>
      <c r="H26" s="13" t="e">
        <f>'[46]1'!$C$69</f>
        <v>#REF!</v>
      </c>
      <c r="I26" s="17" t="str">
        <f>_xlfn.IFNA(VLOOKUP($A26&amp;" ЕДДС",'[48]1'!$B$2:$E$60,2,0)/86400, "")</f>
        <v/>
      </c>
      <c r="J26" s="17" t="str">
        <f>_xlfn.IFNA(VLOOKUP($A26&amp;" ЕДДС",'[48]1'!$B$2:$E$60,3,0)/86400, "")</f>
        <v/>
      </c>
      <c r="K26" s="17" t="str">
        <f>_xlfn.IFNA(VLOOKUP($A26&amp;" ЕДДС",'[48]1'!$B$2:$E$60,4,0)/86400, "")</f>
        <v/>
      </c>
      <c r="L26" s="17" t="str">
        <f>_xlfn.IFNA(VLOOKUP($A26&amp;" ЕДДС",'[48]1'!$B$1:$E$60,1,0),"")</f>
        <v/>
      </c>
    </row>
    <row r="27" spans="1:12" ht="15.75" x14ac:dyDescent="0.25">
      <c r="A27" s="11" t="s">
        <v>33</v>
      </c>
      <c r="B27" s="16" t="str">
        <f>_xlfn.IFNA(VLOOKUP($A27&amp;" ЕДДС",'[45]1'!$B$2:$D$60000,2,0), "x")</f>
        <v>x</v>
      </c>
      <c r="C27" s="13" t="e">
        <f>'[46]1'!$C$73</f>
        <v>#REF!</v>
      </c>
      <c r="D27" s="14" t="str">
        <f>_xlfn.IFNA(VLOOKUP("Х.Жирковский",'[47]1'!$A$2:$B$28,2,0), "x")</f>
        <v>x</v>
      </c>
      <c r="E27" s="15" t="e">
        <f t="shared" si="0"/>
        <v>#VALUE!</v>
      </c>
      <c r="F27" s="13" t="e">
        <f>C27-H27-'[46]1'!$C$71</f>
        <v>#REF!</v>
      </c>
      <c r="G27" s="16" t="str">
        <f>_xlfn.IFNA(VLOOKUP($A27&amp;" ЕДДС",'[45]1'!$B$2:$D$60000,3,0), "x")</f>
        <v>x</v>
      </c>
      <c r="H27" s="13" t="e">
        <f>'[46]1'!$C$72</f>
        <v>#REF!</v>
      </c>
      <c r="I27" s="17" t="str">
        <f>_xlfn.IFNA(VLOOKUP($A27&amp;" ЕДДС",'[48]1'!$B$2:$E$60,2,0)/86400, "")</f>
        <v/>
      </c>
      <c r="J27" s="17" t="str">
        <f>_xlfn.IFNA(VLOOKUP($A27&amp;" ЕДДС",'[48]1'!$B$2:$E$60,3,0)/86400, "")</f>
        <v/>
      </c>
      <c r="K27" s="17" t="str">
        <f>_xlfn.IFNA(VLOOKUP($A27&amp;" ЕДДС",'[48]1'!$B$2:$E$60,4,0)/86400, "")</f>
        <v/>
      </c>
      <c r="L27" s="17" t="str">
        <f>_xlfn.IFNA(VLOOKUP($A27&amp;" ЕДДС",'[48]1'!$B$1:$E$60,1,0),"")</f>
        <v/>
      </c>
    </row>
    <row r="28" spans="1:12" ht="15.75" x14ac:dyDescent="0.25">
      <c r="A28" s="11" t="s">
        <v>34</v>
      </c>
      <c r="B28" s="16" t="str">
        <f>_xlfn.IFNA(VLOOKUP($A28&amp;" ЕДДС",'[45]1'!$B$2:$D$60000,2,0), "x")</f>
        <v>x</v>
      </c>
      <c r="C28" s="13" t="e">
        <f>'[46]1'!$C$76</f>
        <v>#REF!</v>
      </c>
      <c r="D28" s="14" t="str">
        <f>_xlfn.IFNA(VLOOKUP($A28,'[47]1'!$A$2:$B$28,2,0), "x")</f>
        <v>x</v>
      </c>
      <c r="E28" s="15" t="e">
        <f t="shared" si="0"/>
        <v>#VALUE!</v>
      </c>
      <c r="F28" s="13" t="e">
        <f>C28-H28-'[46]1'!$C$74</f>
        <v>#REF!</v>
      </c>
      <c r="G28" s="16" t="str">
        <f>_xlfn.IFNA(VLOOKUP($A28&amp;" ЕДДС",'[45]1'!$B$2:$D$60000,3,0), "x")</f>
        <v>x</v>
      </c>
      <c r="H28" s="13" t="e">
        <f>'[46]1'!$C$75</f>
        <v>#REF!</v>
      </c>
      <c r="I28" s="17" t="str">
        <f>_xlfn.IFNA(VLOOKUP($A28&amp;" ЕДДС",'[48]1'!$B$2:$E$60,2,0)/86400, "")</f>
        <v/>
      </c>
      <c r="J28" s="17" t="str">
        <f>_xlfn.IFNA(VLOOKUP($A28&amp;" ЕДДС",'[48]1'!$B$2:$E$60,3,0)/86400, "")</f>
        <v/>
      </c>
      <c r="K28" s="17" t="str">
        <f>_xlfn.IFNA(VLOOKUP($A28&amp;" ЕДДС",'[48]1'!$B$2:$E$60,4,0)/86400, "")</f>
        <v/>
      </c>
      <c r="L28" s="17" t="str">
        <f>_xlfn.IFNA(VLOOKUP($A28&amp;" ЕДДС",'[48]1'!$B$1:$E$60,1,0),"")</f>
        <v/>
      </c>
    </row>
    <row r="29" spans="1:12" ht="15.75" x14ac:dyDescent="0.25">
      <c r="A29" s="11" t="s">
        <v>35</v>
      </c>
      <c r="B29" s="16" t="str">
        <f>_xlfn.IFNA(VLOOKUP($A29&amp;" ЕДДС",'[45]1'!$B$2:$D$60000,2,0), "x")</f>
        <v>x</v>
      </c>
      <c r="C29" s="13" t="e">
        <f>'[46]1'!$C$79</f>
        <v>#REF!</v>
      </c>
      <c r="D29" s="14" t="str">
        <f>_xlfn.IFNA(VLOOKUP($A29,'[47]1'!$A$2:$B$28,2,0), "x")</f>
        <v>x</v>
      </c>
      <c r="E29" s="15" t="e">
        <f t="shared" si="0"/>
        <v>#VALUE!</v>
      </c>
      <c r="F29" s="13" t="e">
        <f>C29-H29-'[46]1'!$C$77</f>
        <v>#REF!</v>
      </c>
      <c r="G29" s="16" t="str">
        <f>_xlfn.IFNA(VLOOKUP($A29&amp;" ЕДДС",'[45]1'!$B$2:$D$60000,3,0), "x")</f>
        <v>x</v>
      </c>
      <c r="H29" s="13" t="e">
        <f>'[46]1'!$C$78</f>
        <v>#REF!</v>
      </c>
      <c r="I29" s="17" t="str">
        <f>_xlfn.IFNA(VLOOKUP($A29&amp;" ЕДДС",'[48]1'!$B$2:$E$60,2,0)/86400, "")</f>
        <v/>
      </c>
      <c r="J29" s="17" t="str">
        <f>_xlfn.IFNA(VLOOKUP($A29&amp;" ЕДДС",'[48]1'!$B$2:$E$60,3,0)/86400, "")</f>
        <v/>
      </c>
      <c r="K29" s="17" t="str">
        <f>_xlfn.IFNA(VLOOKUP($A29&amp;" ЕДДС",'[48]1'!$B$2:$E$60,4,0)/86400, "")</f>
        <v/>
      </c>
      <c r="L29" s="17" t="str">
        <f>_xlfn.IFNA(VLOOKUP($A29&amp;" ЕДДС",'[48]1'!$B$1:$E$60,1,0),"")</f>
        <v/>
      </c>
    </row>
    <row r="30" spans="1:12" ht="15.75" x14ac:dyDescent="0.25">
      <c r="A30" s="11" t="s">
        <v>36</v>
      </c>
      <c r="B30" s="16" t="str">
        <f>_xlfn.IFNA(VLOOKUP($A30&amp;" ЕДДС",'[45]1'!$B$2:$D$60000,2,0), "x")</f>
        <v>x</v>
      </c>
      <c r="C30" s="13" t="e">
        <f>'[46]1'!$C$82</f>
        <v>#REF!</v>
      </c>
      <c r="D30" s="14" t="str">
        <f>_xlfn.IFNA(VLOOKUP($A30,'[47]1'!$A$2:$B$28,2,0), "x")</f>
        <v>x</v>
      </c>
      <c r="E30" s="15" t="e">
        <f t="shared" si="0"/>
        <v>#VALUE!</v>
      </c>
      <c r="F30" s="13" t="e">
        <f>C30-H30-'[46]1'!$C$80</f>
        <v>#REF!</v>
      </c>
      <c r="G30" s="16" t="str">
        <f>_xlfn.IFNA(VLOOKUP($A30&amp;" ЕДДС",'[45]1'!$B$2:$D$60000,3,0), "x")</f>
        <v>x</v>
      </c>
      <c r="H30" s="13" t="e">
        <f>'[46]1'!$C$81</f>
        <v>#REF!</v>
      </c>
      <c r="I30" s="17" t="str">
        <f>_xlfn.IFNA(VLOOKUP($A30&amp;" ЕДДС",'[48]1'!$B$2:$E$60,2,0)/86400, "")</f>
        <v/>
      </c>
      <c r="J30" s="17" t="str">
        <f>_xlfn.IFNA(VLOOKUP($A30&amp;" ЕДДС",'[48]1'!$B$2:$E$60,3,0)/86400, "")</f>
        <v/>
      </c>
      <c r="K30" s="17" t="str">
        <f>_xlfn.IFNA(VLOOKUP($A30&amp;" ЕДДС",'[48]1'!$B$2:$E$60,4,0)/86400, "")</f>
        <v/>
      </c>
      <c r="L30" s="17" t="str">
        <f>_xlfn.IFNA(VLOOKUP($A30&amp;" ЕДДС",'[48]1'!$B$1:$E$60,1,0),"")</f>
        <v/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5" priority="2" operator="equal">
      <formula>0</formula>
    </cfRule>
    <cfRule type="cellIs" dxfId="2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6.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146</v>
      </c>
      <c r="C4" s="23">
        <v>130</v>
      </c>
      <c r="D4" s="23">
        <v>20</v>
      </c>
      <c r="E4" s="15">
        <v>119</v>
      </c>
      <c r="F4" s="23">
        <v>107</v>
      </c>
      <c r="G4" s="23">
        <v>7</v>
      </c>
      <c r="H4" s="23">
        <v>16</v>
      </c>
      <c r="I4" s="17">
        <v>8.4259259259259305E-3</v>
      </c>
      <c r="J4" s="17">
        <v>7.7546296296296304E-4</v>
      </c>
      <c r="K4" s="17">
        <v>0.107361111111111</v>
      </c>
    </row>
    <row r="5" spans="1:11" ht="15.75" x14ac:dyDescent="0.25">
      <c r="A5" s="11" t="s">
        <v>11</v>
      </c>
      <c r="B5" s="23">
        <v>1652</v>
      </c>
      <c r="C5" s="23">
        <v>1356</v>
      </c>
      <c r="D5" s="23">
        <v>176</v>
      </c>
      <c r="E5" s="15">
        <v>1429</v>
      </c>
      <c r="F5" s="23">
        <v>1148</v>
      </c>
      <c r="G5" s="23">
        <v>47</v>
      </c>
      <c r="H5" s="23">
        <v>98</v>
      </c>
      <c r="I5" s="17">
        <v>6.5972222222222203E-4</v>
      </c>
      <c r="J5" s="17">
        <v>4.9768518518518504E-3</v>
      </c>
      <c r="K5" s="17">
        <v>0.31555555555555598</v>
      </c>
    </row>
    <row r="6" spans="1:11" ht="15.75" x14ac:dyDescent="0.25">
      <c r="A6" s="11" t="s">
        <v>12</v>
      </c>
      <c r="B6" s="23">
        <v>893</v>
      </c>
      <c r="C6" s="23">
        <v>794</v>
      </c>
      <c r="D6" s="23">
        <v>92</v>
      </c>
      <c r="E6" s="15">
        <v>758</v>
      </c>
      <c r="F6" s="23">
        <v>659</v>
      </c>
      <c r="G6" s="23">
        <v>43</v>
      </c>
      <c r="H6" s="23">
        <v>71</v>
      </c>
      <c r="I6" s="17">
        <v>4.1666666666666702E-4</v>
      </c>
      <c r="J6" s="17">
        <v>2.60416666666667E-3</v>
      </c>
      <c r="K6" s="17">
        <v>0.15283564814814801</v>
      </c>
    </row>
    <row r="7" spans="1:11" ht="15.75" x14ac:dyDescent="0.25">
      <c r="A7" s="11" t="s">
        <v>13</v>
      </c>
      <c r="B7" s="23">
        <v>40</v>
      </c>
      <c r="C7" s="23">
        <v>35</v>
      </c>
      <c r="D7" s="23">
        <v>4</v>
      </c>
      <c r="E7" s="15">
        <v>34</v>
      </c>
      <c r="F7" s="23">
        <v>30</v>
      </c>
      <c r="G7" s="23">
        <v>2</v>
      </c>
      <c r="H7" s="23">
        <v>3</v>
      </c>
      <c r="I7" s="17">
        <v>2.4189814814814799E-3</v>
      </c>
      <c r="J7" s="17">
        <v>1.13425925925926E-3</v>
      </c>
      <c r="K7" s="17">
        <v>0.12587962962963001</v>
      </c>
    </row>
    <row r="8" spans="1:11" ht="15.75" x14ac:dyDescent="0.25">
      <c r="A8" s="11" t="s">
        <v>14</v>
      </c>
      <c r="B8" s="23">
        <v>305</v>
      </c>
      <c r="C8" s="23">
        <v>263</v>
      </c>
      <c r="D8" s="23">
        <v>19</v>
      </c>
      <c r="E8" s="15">
        <v>242</v>
      </c>
      <c r="F8" s="23">
        <v>232</v>
      </c>
      <c r="G8" s="23">
        <v>44</v>
      </c>
      <c r="H8" s="23">
        <v>19</v>
      </c>
      <c r="I8" s="17">
        <v>1.21527777777778E-3</v>
      </c>
      <c r="J8" s="17">
        <v>1.55092592592593E-3</v>
      </c>
      <c r="K8" s="17">
        <v>0.188518518518519</v>
      </c>
    </row>
    <row r="9" spans="1:11" ht="15.75" x14ac:dyDescent="0.25">
      <c r="A9" s="11" t="s">
        <v>15</v>
      </c>
      <c r="B9" s="23">
        <v>275</v>
      </c>
      <c r="C9" s="23">
        <v>283</v>
      </c>
      <c r="D9" s="23">
        <v>37</v>
      </c>
      <c r="E9" s="15">
        <v>224</v>
      </c>
      <c r="F9" s="23">
        <v>228</v>
      </c>
      <c r="G9" s="23">
        <v>14</v>
      </c>
      <c r="H9" s="23">
        <v>31</v>
      </c>
      <c r="I9" s="17">
        <v>6.4814814814814802E-4</v>
      </c>
      <c r="J9" s="17">
        <v>6.2847222222222202E-3</v>
      </c>
      <c r="K9" s="17">
        <v>1.33564814814815E-2</v>
      </c>
    </row>
    <row r="10" spans="1:11" ht="15.75" x14ac:dyDescent="0.25">
      <c r="A10" s="11" t="s">
        <v>16</v>
      </c>
      <c r="B10" s="23">
        <v>357</v>
      </c>
      <c r="C10" s="23">
        <v>319</v>
      </c>
      <c r="D10" s="23">
        <v>74</v>
      </c>
      <c r="E10" s="15">
        <v>252</v>
      </c>
      <c r="F10" s="23">
        <v>232</v>
      </c>
      <c r="G10" s="23">
        <v>31</v>
      </c>
      <c r="H10" s="23">
        <v>62</v>
      </c>
      <c r="I10" s="17">
        <v>1.38888888888889E-4</v>
      </c>
      <c r="J10" s="17">
        <v>4.6296296296296301E-5</v>
      </c>
      <c r="K10" s="17">
        <v>0.37149305555555601</v>
      </c>
    </row>
    <row r="11" spans="1:11" ht="15.75" x14ac:dyDescent="0.25">
      <c r="A11" s="11" t="s">
        <v>17</v>
      </c>
      <c r="B11" s="23">
        <v>258</v>
      </c>
      <c r="C11" s="23">
        <v>212</v>
      </c>
      <c r="D11" s="23">
        <v>36</v>
      </c>
      <c r="E11" s="15">
        <v>210</v>
      </c>
      <c r="F11" s="23">
        <v>172</v>
      </c>
      <c r="G11" s="23">
        <v>12</v>
      </c>
      <c r="H11" s="23">
        <v>28</v>
      </c>
      <c r="I11" s="17">
        <v>1.38888888888889E-4</v>
      </c>
      <c r="J11" s="17">
        <v>2.2916666666666701E-3</v>
      </c>
      <c r="K11" s="17">
        <v>7.1469907407407399E-2</v>
      </c>
    </row>
    <row r="12" spans="1:11" ht="15.75" x14ac:dyDescent="0.25">
      <c r="A12" s="11" t="s">
        <v>18</v>
      </c>
      <c r="B12" s="23">
        <v>167</v>
      </c>
      <c r="C12" s="23">
        <v>153</v>
      </c>
      <c r="D12" s="23">
        <v>26</v>
      </c>
      <c r="E12" s="15">
        <v>134</v>
      </c>
      <c r="F12" s="23">
        <v>121</v>
      </c>
      <c r="G12" s="23">
        <v>7</v>
      </c>
      <c r="H12" s="23">
        <v>19</v>
      </c>
      <c r="I12" s="17">
        <v>3.1365740740740698E-3</v>
      </c>
      <c r="J12" s="17">
        <v>1.57407407407407E-3</v>
      </c>
      <c r="K12" s="17">
        <v>3.6747685185185203E-2</v>
      </c>
    </row>
    <row r="13" spans="1:11" ht="15.75" x14ac:dyDescent="0.25">
      <c r="A13" s="11" t="s">
        <v>19</v>
      </c>
      <c r="B13" s="23">
        <v>109</v>
      </c>
      <c r="C13" s="23">
        <v>101</v>
      </c>
      <c r="D13" s="23">
        <v>24</v>
      </c>
      <c r="E13" s="15">
        <v>80</v>
      </c>
      <c r="F13" s="23">
        <v>76</v>
      </c>
      <c r="G13" s="23">
        <v>5</v>
      </c>
      <c r="H13" s="23">
        <v>20</v>
      </c>
      <c r="I13" s="17">
        <v>6.1342592592592601E-4</v>
      </c>
      <c r="J13" s="17">
        <v>1.8287037037037E-3</v>
      </c>
      <c r="K13" s="17">
        <v>0.25990740740740698</v>
      </c>
    </row>
    <row r="14" spans="1:11" ht="15.75" x14ac:dyDescent="0.25">
      <c r="A14" s="11" t="s">
        <v>20</v>
      </c>
      <c r="B14" s="23">
        <v>154</v>
      </c>
      <c r="C14" s="23">
        <v>138</v>
      </c>
      <c r="D14" s="23">
        <v>23</v>
      </c>
      <c r="E14" s="15">
        <v>129</v>
      </c>
      <c r="F14" s="23">
        <v>108</v>
      </c>
      <c r="G14" s="23">
        <v>2</v>
      </c>
      <c r="H14" s="23">
        <v>14</v>
      </c>
      <c r="I14" s="17">
        <v>1.6018518518518501E-2</v>
      </c>
      <c r="J14" s="17">
        <v>5.2777777777777797E-3</v>
      </c>
      <c r="K14" s="17">
        <v>9.9398148148148194E-2</v>
      </c>
    </row>
    <row r="15" spans="1:11" ht="15.75" x14ac:dyDescent="0.25">
      <c r="A15" s="11" t="s">
        <v>21</v>
      </c>
      <c r="B15" s="23">
        <v>190</v>
      </c>
      <c r="C15" s="23">
        <v>169</v>
      </c>
      <c r="D15" s="23">
        <v>24</v>
      </c>
      <c r="E15" s="15">
        <v>157</v>
      </c>
      <c r="F15" s="23">
        <v>143</v>
      </c>
      <c r="G15" s="23">
        <v>9</v>
      </c>
      <c r="H15" s="23">
        <v>15</v>
      </c>
      <c r="I15" s="17">
        <v>3.4027777777777802E-3</v>
      </c>
      <c r="J15" s="17">
        <v>1.1875E-2</v>
      </c>
      <c r="K15" s="17">
        <v>0.18017361111111099</v>
      </c>
    </row>
    <row r="16" spans="1:11" ht="15.75" x14ac:dyDescent="0.25">
      <c r="A16" s="11" t="s">
        <v>22</v>
      </c>
      <c r="B16" s="23">
        <v>85</v>
      </c>
      <c r="C16" s="23">
        <v>82</v>
      </c>
      <c r="D16" s="23">
        <v>12</v>
      </c>
      <c r="E16" s="15">
        <v>70</v>
      </c>
      <c r="F16" s="23">
        <v>73</v>
      </c>
      <c r="G16" s="23">
        <v>3</v>
      </c>
      <c r="H16" s="23">
        <v>7</v>
      </c>
      <c r="I16" s="17">
        <v>6.1342592592592601E-4</v>
      </c>
      <c r="J16" s="17">
        <v>6.5277777777777799E-3</v>
      </c>
      <c r="K16" s="17">
        <v>6.6250000000000003E-2</v>
      </c>
    </row>
    <row r="17" spans="1:11" ht="15.75" x14ac:dyDescent="0.25">
      <c r="A17" s="11" t="s">
        <v>23</v>
      </c>
      <c r="B17" s="23">
        <v>215</v>
      </c>
      <c r="C17" s="23">
        <v>172</v>
      </c>
      <c r="D17" s="23">
        <v>30</v>
      </c>
      <c r="E17" s="15">
        <v>177</v>
      </c>
      <c r="F17" s="23">
        <v>146</v>
      </c>
      <c r="G17" s="23">
        <v>8</v>
      </c>
      <c r="H17" s="23">
        <v>13</v>
      </c>
      <c r="I17" s="17">
        <v>5.78703703703704E-4</v>
      </c>
      <c r="J17" s="17">
        <v>1.0416666666666699E-3</v>
      </c>
      <c r="K17" s="17">
        <v>0.31398148148148203</v>
      </c>
    </row>
    <row r="18" spans="1:11" ht="15.75" x14ac:dyDescent="0.25">
      <c r="A18" s="11" t="s">
        <v>24</v>
      </c>
      <c r="B18" s="23">
        <v>514</v>
      </c>
      <c r="C18" s="23">
        <v>462</v>
      </c>
      <c r="D18" s="23">
        <v>101</v>
      </c>
      <c r="E18" s="15">
        <v>399</v>
      </c>
      <c r="F18" s="23">
        <v>361</v>
      </c>
      <c r="G18" s="23">
        <v>14</v>
      </c>
      <c r="H18" s="23">
        <v>68</v>
      </c>
      <c r="I18" s="17">
        <v>8.5648148148148205E-4</v>
      </c>
      <c r="J18" s="17">
        <v>3.4027777777777802E-3</v>
      </c>
      <c r="K18" s="17">
        <v>0.121446759259259</v>
      </c>
    </row>
    <row r="19" spans="1:11" ht="15.75" x14ac:dyDescent="0.25">
      <c r="A19" s="11" t="s">
        <v>25</v>
      </c>
      <c r="B19" s="23">
        <v>1479</v>
      </c>
      <c r="C19" s="23">
        <v>1218</v>
      </c>
      <c r="D19" s="23">
        <v>233</v>
      </c>
      <c r="E19" s="15">
        <v>1202</v>
      </c>
      <c r="F19" s="23">
        <v>1000</v>
      </c>
      <c r="G19" s="23">
        <v>44</v>
      </c>
      <c r="H19" s="23">
        <v>135</v>
      </c>
      <c r="I19" s="17">
        <v>9.6064814814814797E-4</v>
      </c>
      <c r="J19" s="17">
        <v>3.4490740740740701E-3</v>
      </c>
      <c r="K19" s="17">
        <v>0.232106481481481</v>
      </c>
    </row>
    <row r="20" spans="1:11" ht="15.75" x14ac:dyDescent="0.25">
      <c r="A20" s="11" t="s">
        <v>26</v>
      </c>
      <c r="B20" s="23">
        <v>435</v>
      </c>
      <c r="C20" s="23">
        <v>378</v>
      </c>
      <c r="D20" s="23">
        <v>21</v>
      </c>
      <c r="E20" s="15">
        <v>400</v>
      </c>
      <c r="F20" s="23">
        <v>329</v>
      </c>
      <c r="G20" s="23">
        <v>14</v>
      </c>
      <c r="H20" s="23">
        <v>19</v>
      </c>
      <c r="I20" s="17">
        <v>1.07638888888889E-3</v>
      </c>
      <c r="J20" s="17">
        <v>8.4490740740740696E-4</v>
      </c>
      <c r="K20" s="17">
        <v>0.19710648148148199</v>
      </c>
    </row>
    <row r="21" spans="1:11" ht="15.75" x14ac:dyDescent="0.25">
      <c r="A21" s="11" t="s">
        <v>27</v>
      </c>
      <c r="B21" s="23">
        <v>981</v>
      </c>
      <c r="C21" s="23">
        <v>854</v>
      </c>
      <c r="D21" s="23">
        <v>111</v>
      </c>
      <c r="E21" s="15">
        <v>761</v>
      </c>
      <c r="F21" s="23">
        <v>660</v>
      </c>
      <c r="G21" s="23">
        <v>109</v>
      </c>
      <c r="H21" s="23">
        <v>130</v>
      </c>
      <c r="I21" s="17">
        <v>2.0833333333333299E-4</v>
      </c>
      <c r="J21" s="17">
        <v>9.7222222222222198E-4</v>
      </c>
      <c r="K21" s="17">
        <v>0.43035879629629598</v>
      </c>
    </row>
    <row r="22" spans="1:11" ht="15.75" x14ac:dyDescent="0.25">
      <c r="A22" s="11" t="s">
        <v>28</v>
      </c>
      <c r="B22" s="23">
        <v>8307</v>
      </c>
      <c r="C22" s="23">
        <v>20917</v>
      </c>
      <c r="D22" s="23">
        <v>869</v>
      </c>
      <c r="E22" s="15">
        <v>7203</v>
      </c>
      <c r="F22" s="23">
        <v>16183</v>
      </c>
      <c r="G22" s="23">
        <v>235</v>
      </c>
      <c r="H22" s="23">
        <v>570</v>
      </c>
      <c r="I22" s="17">
        <v>2.5462962962962999E-4</v>
      </c>
      <c r="J22" s="17">
        <v>3.8194444444444398E-4</v>
      </c>
      <c r="K22" s="17">
        <v>9.5821759259259301E-2</v>
      </c>
    </row>
    <row r="23" spans="1:11" ht="15.75" x14ac:dyDescent="0.25">
      <c r="A23" s="11" t="s">
        <v>29</v>
      </c>
      <c r="B23" s="23">
        <v>1348</v>
      </c>
      <c r="C23" s="23">
        <v>1143</v>
      </c>
      <c r="D23" s="23">
        <v>218</v>
      </c>
      <c r="E23" s="15">
        <v>1097</v>
      </c>
      <c r="F23" s="23">
        <v>977</v>
      </c>
      <c r="G23" s="23">
        <v>33</v>
      </c>
      <c r="H23" s="23">
        <v>109</v>
      </c>
      <c r="I23" s="17">
        <v>9.4907407407407397E-4</v>
      </c>
      <c r="J23" s="17">
        <v>1.25E-3</v>
      </c>
      <c r="K23" s="17">
        <v>0.25840277777777798</v>
      </c>
    </row>
    <row r="24" spans="1:11" ht="15.75" x14ac:dyDescent="0.25">
      <c r="A24" s="11" t="s">
        <v>30</v>
      </c>
      <c r="B24" s="23">
        <v>138</v>
      </c>
      <c r="C24" s="23">
        <v>129</v>
      </c>
      <c r="D24" s="23">
        <v>17</v>
      </c>
      <c r="E24" s="15">
        <v>113</v>
      </c>
      <c r="F24" s="23">
        <v>104</v>
      </c>
      <c r="G24" s="23">
        <v>8</v>
      </c>
      <c r="H24" s="23">
        <v>13</v>
      </c>
      <c r="I24" s="17">
        <v>4.2824074074074102E-4</v>
      </c>
      <c r="J24" s="17">
        <v>2.5578703703703701E-3</v>
      </c>
      <c r="K24" s="17">
        <v>4.0370370370370397E-2</v>
      </c>
    </row>
    <row r="25" spans="1:11" ht="15.75" x14ac:dyDescent="0.25">
      <c r="A25" s="11" t="s">
        <v>31</v>
      </c>
      <c r="B25" s="23">
        <v>139</v>
      </c>
      <c r="C25" s="23">
        <v>91</v>
      </c>
      <c r="D25" s="23">
        <v>4</v>
      </c>
      <c r="E25" s="15">
        <v>129</v>
      </c>
      <c r="F25" s="23">
        <v>80</v>
      </c>
      <c r="G25" s="23">
        <v>6</v>
      </c>
      <c r="H25" s="23">
        <v>8</v>
      </c>
      <c r="I25" s="17">
        <v>8.1018518518518505E-4</v>
      </c>
      <c r="J25" s="17">
        <v>2.5925925925925899E-3</v>
      </c>
      <c r="K25" s="17">
        <v>0.20793981481481499</v>
      </c>
    </row>
    <row r="26" spans="1:11" ht="15.75" x14ac:dyDescent="0.25">
      <c r="A26" s="11" t="s">
        <v>32</v>
      </c>
      <c r="B26" s="23">
        <v>169</v>
      </c>
      <c r="C26" s="23">
        <v>145</v>
      </c>
      <c r="D26" s="23">
        <v>28</v>
      </c>
      <c r="E26" s="15">
        <v>132</v>
      </c>
      <c r="F26" s="23">
        <v>121</v>
      </c>
      <c r="G26" s="23">
        <v>9</v>
      </c>
      <c r="H26" s="23">
        <v>17</v>
      </c>
      <c r="I26" s="17">
        <v>3.00925925925926E-4</v>
      </c>
      <c r="J26" s="17">
        <v>2.89351851851852E-4</v>
      </c>
      <c r="K26" s="17">
        <v>0.43461805555555599</v>
      </c>
    </row>
    <row r="27" spans="1:11" ht="15.75" x14ac:dyDescent="0.25">
      <c r="A27" s="11" t="s">
        <v>33</v>
      </c>
      <c r="B27" s="23">
        <v>187</v>
      </c>
      <c r="C27" s="23">
        <v>183</v>
      </c>
      <c r="D27" s="23">
        <v>13</v>
      </c>
      <c r="E27" s="15">
        <v>167</v>
      </c>
      <c r="F27" s="23">
        <v>160</v>
      </c>
      <c r="G27" s="23">
        <v>7</v>
      </c>
      <c r="H27" s="23">
        <v>12</v>
      </c>
      <c r="I27" s="17">
        <v>1.72453703703704E-3</v>
      </c>
      <c r="J27" s="17">
        <v>5.7291666666666697E-3</v>
      </c>
      <c r="K27" s="17">
        <v>0.17709490740740699</v>
      </c>
    </row>
    <row r="28" spans="1:11" ht="15.75" x14ac:dyDescent="0.25">
      <c r="A28" s="11" t="s">
        <v>34</v>
      </c>
      <c r="B28" s="23">
        <v>131</v>
      </c>
      <c r="C28" s="23">
        <v>107</v>
      </c>
      <c r="D28" s="23">
        <v>23</v>
      </c>
      <c r="E28" s="15">
        <v>92</v>
      </c>
      <c r="F28" s="23">
        <v>80</v>
      </c>
      <c r="G28" s="23">
        <v>16</v>
      </c>
      <c r="H28" s="23">
        <v>18</v>
      </c>
      <c r="I28" s="17">
        <v>9.4907407407407397E-4</v>
      </c>
      <c r="J28" s="17">
        <v>2.7430555555555602E-3</v>
      </c>
      <c r="K28" s="17">
        <v>6.5972222222222203E-4</v>
      </c>
    </row>
    <row r="29" spans="1:11" ht="15.75" x14ac:dyDescent="0.25">
      <c r="A29" s="11" t="s">
        <v>35</v>
      </c>
      <c r="B29" s="23">
        <v>208</v>
      </c>
      <c r="C29" s="23">
        <v>174</v>
      </c>
      <c r="D29" s="23">
        <v>26</v>
      </c>
      <c r="E29" s="15">
        <v>177</v>
      </c>
      <c r="F29" s="23">
        <v>147</v>
      </c>
      <c r="G29" s="23">
        <v>5</v>
      </c>
      <c r="H29" s="23">
        <v>18</v>
      </c>
      <c r="I29" s="17">
        <v>2.9282407407407399E-3</v>
      </c>
      <c r="J29" s="17">
        <v>1.27199074074074E-2</v>
      </c>
      <c r="K29" s="17">
        <v>7.0902777777777801E-2</v>
      </c>
    </row>
    <row r="30" spans="1:11" ht="15.75" x14ac:dyDescent="0.25">
      <c r="A30" s="11" t="s">
        <v>36</v>
      </c>
      <c r="B30" s="23">
        <v>1109</v>
      </c>
      <c r="C30" s="23">
        <v>945</v>
      </c>
      <c r="D30" s="23">
        <v>124</v>
      </c>
      <c r="E30" s="15">
        <v>958</v>
      </c>
      <c r="F30" s="23">
        <v>803</v>
      </c>
      <c r="G30" s="23">
        <v>27</v>
      </c>
      <c r="H30" s="23">
        <v>63</v>
      </c>
      <c r="I30" s="17">
        <v>2.5462962962962999E-4</v>
      </c>
      <c r="J30" s="17">
        <v>2.1180555555555601E-3</v>
      </c>
      <c r="K30" s="17">
        <v>0.14571759259259301</v>
      </c>
    </row>
    <row r="31" spans="1:11" x14ac:dyDescent="0.2">
      <c r="B31" s="24">
        <f t="shared" ref="B31:H31" si="0">SUM(B4:B30)</f>
        <v>19991</v>
      </c>
      <c r="C31" s="24">
        <f t="shared" si="0"/>
        <v>30953</v>
      </c>
      <c r="D31" s="24">
        <f t="shared" si="0"/>
        <v>2385</v>
      </c>
      <c r="E31" s="24">
        <f t="shared" si="0"/>
        <v>16845</v>
      </c>
      <c r="F31" s="24">
        <f t="shared" si="0"/>
        <v>24480</v>
      </c>
      <c r="G31" s="24">
        <f t="shared" si="0"/>
        <v>761</v>
      </c>
      <c r="H31" s="24">
        <f t="shared" si="0"/>
        <v>1596</v>
      </c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3" priority="2" operator="equal">
      <formula>0</formula>
    </cfRule>
    <cfRule type="cellIs" dxfId="2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128</v>
      </c>
      <c r="C4" s="23">
        <v>124</v>
      </c>
      <c r="D4" s="23">
        <v>25</v>
      </c>
      <c r="E4" s="15">
        <v>99</v>
      </c>
      <c r="F4" s="23">
        <v>91</v>
      </c>
      <c r="G4" s="23">
        <v>4</v>
      </c>
      <c r="H4" s="23">
        <v>15</v>
      </c>
      <c r="I4" s="25">
        <v>7.7546296296296304E-3</v>
      </c>
      <c r="J4" s="25">
        <v>1.07638888888889E-3</v>
      </c>
      <c r="K4" s="25">
        <v>8.9432870370370399E-2</v>
      </c>
    </row>
    <row r="5" spans="1:11" ht="15.75" x14ac:dyDescent="0.25">
      <c r="A5" s="11" t="s">
        <v>11</v>
      </c>
      <c r="B5" s="23">
        <v>1448</v>
      </c>
      <c r="C5" s="23">
        <v>1308</v>
      </c>
      <c r="D5" s="23">
        <v>210</v>
      </c>
      <c r="E5" s="15">
        <v>1181</v>
      </c>
      <c r="F5" s="23">
        <v>1034</v>
      </c>
      <c r="G5" s="23">
        <v>57</v>
      </c>
      <c r="H5" s="23">
        <v>105</v>
      </c>
      <c r="I5" s="25">
        <v>5.6712962962962999E-4</v>
      </c>
      <c r="J5" s="25">
        <v>4.9537037037036998E-3</v>
      </c>
      <c r="K5" s="25">
        <v>0.38678240740740699</v>
      </c>
    </row>
    <row r="6" spans="1:11" ht="15.75" x14ac:dyDescent="0.25">
      <c r="A6" s="11" t="s">
        <v>12</v>
      </c>
      <c r="B6" s="23">
        <v>747</v>
      </c>
      <c r="C6" s="23">
        <v>681</v>
      </c>
      <c r="D6" s="23">
        <v>102</v>
      </c>
      <c r="E6" s="15">
        <v>623</v>
      </c>
      <c r="F6" s="23">
        <v>532</v>
      </c>
      <c r="G6" s="23">
        <v>22</v>
      </c>
      <c r="H6" s="23">
        <v>51</v>
      </c>
      <c r="I6" s="25">
        <v>6.5972222222222203E-4</v>
      </c>
      <c r="J6" s="25">
        <v>1.8287037037037E-3</v>
      </c>
      <c r="K6" s="25">
        <v>0.25843749999999999</v>
      </c>
    </row>
    <row r="7" spans="1:11" ht="15.75" x14ac:dyDescent="0.25">
      <c r="A7" s="11" t="s">
        <v>13</v>
      </c>
      <c r="B7" s="23">
        <v>42</v>
      </c>
      <c r="C7" s="23">
        <v>39</v>
      </c>
      <c r="D7" s="23">
        <v>3</v>
      </c>
      <c r="E7" s="15">
        <v>37</v>
      </c>
      <c r="F7" s="23">
        <v>31</v>
      </c>
      <c r="G7" s="23">
        <v>2</v>
      </c>
      <c r="H7" s="23">
        <v>3</v>
      </c>
      <c r="I7" s="25">
        <v>5.32407407407407E-4</v>
      </c>
      <c r="J7" s="25">
        <v>1.05324074074074E-3</v>
      </c>
      <c r="K7" s="25">
        <v>7.5231481481481503E-4</v>
      </c>
    </row>
    <row r="8" spans="1:11" ht="15.75" x14ac:dyDescent="0.25">
      <c r="A8" s="11" t="s">
        <v>14</v>
      </c>
      <c r="B8" s="23">
        <v>213</v>
      </c>
      <c r="C8" s="23">
        <v>223</v>
      </c>
      <c r="D8" s="23">
        <v>14</v>
      </c>
      <c r="E8" s="15">
        <v>198</v>
      </c>
      <c r="F8" s="23">
        <v>192</v>
      </c>
      <c r="G8" s="23">
        <v>1</v>
      </c>
      <c r="H8" s="23">
        <v>10</v>
      </c>
      <c r="I8" s="25">
        <v>6.3657407407407402E-4</v>
      </c>
      <c r="J8" s="25">
        <v>1.05324074074074E-3</v>
      </c>
      <c r="K8" s="25">
        <v>0.10746527777777801</v>
      </c>
    </row>
    <row r="9" spans="1:11" ht="15.75" x14ac:dyDescent="0.25">
      <c r="A9" s="11" t="s">
        <v>15</v>
      </c>
      <c r="B9" s="23">
        <v>232</v>
      </c>
      <c r="C9" s="23">
        <v>234</v>
      </c>
      <c r="D9" s="23">
        <v>27</v>
      </c>
      <c r="E9" s="15">
        <v>196</v>
      </c>
      <c r="F9" s="23">
        <v>187</v>
      </c>
      <c r="G9" s="23">
        <v>9</v>
      </c>
      <c r="H9" s="23">
        <v>19</v>
      </c>
      <c r="I9" s="25"/>
      <c r="J9" s="25"/>
      <c r="K9" s="25"/>
    </row>
    <row r="10" spans="1:11" ht="15.75" x14ac:dyDescent="0.25">
      <c r="A10" s="11" t="s">
        <v>16</v>
      </c>
      <c r="B10" s="23">
        <v>319</v>
      </c>
      <c r="C10" s="23">
        <v>283</v>
      </c>
      <c r="D10" s="23">
        <v>54</v>
      </c>
      <c r="E10" s="15">
        <v>249</v>
      </c>
      <c r="F10" s="23">
        <v>207</v>
      </c>
      <c r="G10" s="23">
        <v>16</v>
      </c>
      <c r="H10" s="23">
        <v>42</v>
      </c>
      <c r="I10" s="25">
        <v>2.19907407407407E-4</v>
      </c>
      <c r="J10" s="25">
        <v>1.04166666666667E-4</v>
      </c>
      <c r="K10" s="25">
        <v>0.17197916666666699</v>
      </c>
    </row>
    <row r="11" spans="1:11" ht="15.75" x14ac:dyDescent="0.25">
      <c r="A11" s="11" t="s">
        <v>17</v>
      </c>
      <c r="B11" s="23">
        <v>173</v>
      </c>
      <c r="C11" s="23">
        <v>161</v>
      </c>
      <c r="D11" s="23">
        <v>20</v>
      </c>
      <c r="E11" s="15">
        <v>153</v>
      </c>
      <c r="F11" s="23">
        <v>139</v>
      </c>
      <c r="G11" s="23">
        <v>0</v>
      </c>
      <c r="H11" s="23">
        <v>4</v>
      </c>
      <c r="I11" s="25">
        <v>3.4722222222222202E-5</v>
      </c>
      <c r="J11" s="25">
        <v>9.2592592592592602E-5</v>
      </c>
      <c r="K11" s="25">
        <v>0.20265046296296299</v>
      </c>
    </row>
    <row r="12" spans="1:11" ht="15.75" x14ac:dyDescent="0.25">
      <c r="A12" s="11" t="s">
        <v>18</v>
      </c>
      <c r="B12" s="23">
        <v>115</v>
      </c>
      <c r="C12" s="23">
        <v>127</v>
      </c>
      <c r="D12" s="23">
        <v>8</v>
      </c>
      <c r="E12" s="15">
        <v>103</v>
      </c>
      <c r="F12" s="23">
        <v>102</v>
      </c>
      <c r="G12" s="23">
        <v>4</v>
      </c>
      <c r="H12" s="23">
        <v>8</v>
      </c>
      <c r="I12" s="25">
        <v>4.9652777777777803E-3</v>
      </c>
      <c r="J12" s="25">
        <v>2.99768518518519E-3</v>
      </c>
      <c r="K12" s="25">
        <v>1.1858680555555601</v>
      </c>
    </row>
    <row r="13" spans="1:11" ht="15.75" x14ac:dyDescent="0.25">
      <c r="A13" s="11" t="s">
        <v>19</v>
      </c>
      <c r="B13" s="23">
        <v>111</v>
      </c>
      <c r="C13" s="23">
        <v>98</v>
      </c>
      <c r="D13" s="23">
        <v>56</v>
      </c>
      <c r="E13" s="15">
        <v>54</v>
      </c>
      <c r="F13" s="23">
        <v>55</v>
      </c>
      <c r="G13" s="23">
        <v>1</v>
      </c>
      <c r="H13" s="23">
        <v>34</v>
      </c>
      <c r="I13" s="25">
        <v>4.7453703703703698E-4</v>
      </c>
      <c r="J13" s="25">
        <v>1.3657407407407401E-3</v>
      </c>
      <c r="K13" s="25">
        <v>0.27552083333333299</v>
      </c>
    </row>
    <row r="14" spans="1:11" ht="15.75" x14ac:dyDescent="0.25">
      <c r="A14" s="11" t="s">
        <v>20</v>
      </c>
      <c r="B14" s="23">
        <v>115</v>
      </c>
      <c r="C14" s="23">
        <v>102</v>
      </c>
      <c r="D14" s="23">
        <v>17</v>
      </c>
      <c r="E14" s="15">
        <v>88</v>
      </c>
      <c r="F14" s="23">
        <v>77</v>
      </c>
      <c r="G14" s="23">
        <v>10</v>
      </c>
      <c r="H14" s="23">
        <v>13</v>
      </c>
      <c r="I14" s="25">
        <v>1.2268518518518501E-3</v>
      </c>
      <c r="J14" s="25">
        <v>5.1388888888888899E-3</v>
      </c>
      <c r="K14" s="25">
        <v>0.210590277777778</v>
      </c>
    </row>
    <row r="15" spans="1:11" ht="15.75" x14ac:dyDescent="0.25">
      <c r="A15" s="11" t="s">
        <v>21</v>
      </c>
      <c r="B15" s="23">
        <v>151</v>
      </c>
      <c r="C15" s="23">
        <v>141</v>
      </c>
      <c r="D15" s="23">
        <v>17</v>
      </c>
      <c r="E15" s="15">
        <v>120</v>
      </c>
      <c r="F15" s="23">
        <v>116</v>
      </c>
      <c r="G15" s="23">
        <v>14</v>
      </c>
      <c r="H15" s="23">
        <v>14</v>
      </c>
      <c r="I15" s="25">
        <v>3.54166666666667E-3</v>
      </c>
      <c r="J15" s="25">
        <v>3.4837962962962999E-3</v>
      </c>
      <c r="K15" s="25">
        <v>0.38755787037036998</v>
      </c>
    </row>
    <row r="16" spans="1:11" ht="15.75" x14ac:dyDescent="0.25">
      <c r="A16" s="11" t="s">
        <v>22</v>
      </c>
      <c r="B16" s="23">
        <v>92</v>
      </c>
      <c r="C16" s="23">
        <v>92</v>
      </c>
      <c r="D16" s="23">
        <v>8</v>
      </c>
      <c r="E16" s="15">
        <v>80</v>
      </c>
      <c r="F16" s="23">
        <v>78</v>
      </c>
      <c r="G16" s="23">
        <v>4</v>
      </c>
      <c r="H16" s="23">
        <v>7</v>
      </c>
      <c r="I16" s="25">
        <v>4.0509259259259301E-4</v>
      </c>
      <c r="J16" s="25">
        <v>2.1759259259259301E-3</v>
      </c>
      <c r="K16" s="25">
        <v>5.10416666666667E-2</v>
      </c>
    </row>
    <row r="17" spans="1:11" ht="15.75" x14ac:dyDescent="0.25">
      <c r="A17" s="11" t="s">
        <v>23</v>
      </c>
      <c r="B17" s="23">
        <v>179</v>
      </c>
      <c r="C17" s="23">
        <v>141</v>
      </c>
      <c r="D17" s="23">
        <v>20</v>
      </c>
      <c r="E17" s="15">
        <v>153</v>
      </c>
      <c r="F17" s="23">
        <v>113</v>
      </c>
      <c r="G17" s="23">
        <v>6</v>
      </c>
      <c r="H17" s="23">
        <v>13</v>
      </c>
      <c r="I17" s="25">
        <v>3.4340277777777803E-2</v>
      </c>
      <c r="J17" s="25">
        <v>3.2754629629629601E-3</v>
      </c>
      <c r="K17" s="25">
        <v>0.24365740740740699</v>
      </c>
    </row>
    <row r="18" spans="1:11" ht="15.75" x14ac:dyDescent="0.25">
      <c r="A18" s="11" t="s">
        <v>24</v>
      </c>
      <c r="B18" s="23">
        <v>479</v>
      </c>
      <c r="C18" s="23">
        <v>428</v>
      </c>
      <c r="D18" s="23">
        <v>105</v>
      </c>
      <c r="E18" s="15">
        <v>365</v>
      </c>
      <c r="F18" s="23">
        <v>335</v>
      </c>
      <c r="G18" s="23">
        <v>9</v>
      </c>
      <c r="H18" s="23">
        <v>56</v>
      </c>
      <c r="I18" s="25">
        <v>3.2407407407407401E-4</v>
      </c>
      <c r="J18" s="25">
        <v>1.6087962962963E-3</v>
      </c>
      <c r="K18" s="25">
        <v>0.27021990740740698</v>
      </c>
    </row>
    <row r="19" spans="1:11" ht="15.75" x14ac:dyDescent="0.25">
      <c r="A19" s="11" t="s">
        <v>25</v>
      </c>
      <c r="B19" s="23">
        <v>1145</v>
      </c>
      <c r="C19" s="23">
        <v>1100</v>
      </c>
      <c r="D19" s="23">
        <v>190</v>
      </c>
      <c r="E19" s="15">
        <v>932</v>
      </c>
      <c r="F19" s="23">
        <v>860</v>
      </c>
      <c r="G19" s="23">
        <v>23</v>
      </c>
      <c r="H19" s="23">
        <v>107</v>
      </c>
      <c r="I19" s="25">
        <v>3.0555555555555601E-3</v>
      </c>
      <c r="J19" s="25">
        <v>3.26388888888889E-3</v>
      </c>
      <c r="K19" s="25">
        <v>0.28361111111111098</v>
      </c>
    </row>
    <row r="20" spans="1:11" ht="15.75" x14ac:dyDescent="0.25">
      <c r="A20" s="11" t="s">
        <v>26</v>
      </c>
      <c r="B20" s="23">
        <v>346</v>
      </c>
      <c r="C20" s="23">
        <v>310</v>
      </c>
      <c r="D20" s="23">
        <v>31</v>
      </c>
      <c r="E20" s="15">
        <v>305</v>
      </c>
      <c r="F20" s="23">
        <v>268</v>
      </c>
      <c r="G20" s="23">
        <v>10</v>
      </c>
      <c r="H20" s="23">
        <v>18</v>
      </c>
      <c r="I20" s="25">
        <v>3.5879629629629602E-4</v>
      </c>
      <c r="J20" s="25">
        <v>9.3749999999999997E-4</v>
      </c>
      <c r="K20" s="25">
        <v>9.6608796296296304E-2</v>
      </c>
    </row>
    <row r="21" spans="1:11" ht="15.75" x14ac:dyDescent="0.25">
      <c r="A21" s="11" t="s">
        <v>27</v>
      </c>
      <c r="B21" s="23">
        <v>877</v>
      </c>
      <c r="C21" s="23">
        <v>808</v>
      </c>
      <c r="D21" s="23">
        <v>104</v>
      </c>
      <c r="E21" s="15">
        <v>712</v>
      </c>
      <c r="F21" s="23">
        <v>611</v>
      </c>
      <c r="G21" s="23">
        <v>61</v>
      </c>
      <c r="H21" s="23">
        <v>92</v>
      </c>
      <c r="I21" s="25">
        <v>2.6620370370370399E-4</v>
      </c>
      <c r="J21" s="25">
        <v>1.0416666666666699E-3</v>
      </c>
      <c r="K21" s="25">
        <v>0.36403935185185199</v>
      </c>
    </row>
    <row r="22" spans="1:11" ht="15.75" x14ac:dyDescent="0.25">
      <c r="A22" s="11" t="s">
        <v>28</v>
      </c>
      <c r="B22" s="23">
        <v>6797</v>
      </c>
      <c r="C22" s="23">
        <v>17981</v>
      </c>
      <c r="D22" s="23">
        <v>551</v>
      </c>
      <c r="E22" s="15">
        <v>5976</v>
      </c>
      <c r="F22" s="23">
        <v>13616</v>
      </c>
      <c r="G22" s="23">
        <v>270</v>
      </c>
      <c r="H22" s="23">
        <v>373</v>
      </c>
      <c r="I22" s="25">
        <v>2.7777777777777799E-4</v>
      </c>
      <c r="J22" s="25">
        <v>5.32407407407407E-4</v>
      </c>
      <c r="K22" s="25">
        <v>7.71990740740741E-2</v>
      </c>
    </row>
    <row r="23" spans="1:11" ht="15.75" x14ac:dyDescent="0.25">
      <c r="A23" s="11" t="s">
        <v>29</v>
      </c>
      <c r="B23" s="23">
        <v>1027</v>
      </c>
      <c r="C23" s="23">
        <v>944</v>
      </c>
      <c r="D23" s="23">
        <v>121</v>
      </c>
      <c r="E23" s="15">
        <v>866</v>
      </c>
      <c r="F23" s="23">
        <v>793</v>
      </c>
      <c r="G23" s="23">
        <v>40</v>
      </c>
      <c r="H23" s="23">
        <v>65</v>
      </c>
      <c r="I23" s="25">
        <v>7.6388888888888904E-4</v>
      </c>
      <c r="J23" s="25">
        <v>1.58564814814815E-3</v>
      </c>
      <c r="K23" s="25">
        <v>0.29634259259259299</v>
      </c>
    </row>
    <row r="24" spans="1:11" ht="15.75" x14ac:dyDescent="0.25">
      <c r="A24" s="11" t="s">
        <v>30</v>
      </c>
      <c r="B24" s="23">
        <v>139</v>
      </c>
      <c r="C24" s="23">
        <v>129</v>
      </c>
      <c r="D24" s="23">
        <v>29</v>
      </c>
      <c r="E24" s="15">
        <v>103</v>
      </c>
      <c r="F24" s="23">
        <v>103</v>
      </c>
      <c r="G24" s="23">
        <v>7</v>
      </c>
      <c r="H24" s="23">
        <v>16</v>
      </c>
      <c r="I24" s="25">
        <v>1.16898148148148E-3</v>
      </c>
      <c r="J24" s="25">
        <v>3.3564814814814798E-3</v>
      </c>
      <c r="K24" s="25">
        <v>0.22738425925925901</v>
      </c>
    </row>
    <row r="25" spans="1:11" ht="15.75" x14ac:dyDescent="0.25">
      <c r="A25" s="11" t="s">
        <v>31</v>
      </c>
      <c r="B25" s="23">
        <v>65</v>
      </c>
      <c r="C25" s="23">
        <v>55</v>
      </c>
      <c r="D25" s="23">
        <v>12</v>
      </c>
      <c r="E25" s="15">
        <v>52</v>
      </c>
      <c r="F25" s="23">
        <v>48</v>
      </c>
      <c r="G25" s="23">
        <v>1</v>
      </c>
      <c r="H25" s="23">
        <v>6</v>
      </c>
      <c r="I25" s="25">
        <v>7.9861111111111105E-4</v>
      </c>
      <c r="J25" s="25">
        <v>4.8611111111111099E-4</v>
      </c>
      <c r="K25" s="25">
        <v>0.327430555555556</v>
      </c>
    </row>
    <row r="26" spans="1:11" ht="15.75" x14ac:dyDescent="0.25">
      <c r="A26" s="11" t="s">
        <v>32</v>
      </c>
      <c r="B26" s="23">
        <v>133</v>
      </c>
      <c r="C26" s="23">
        <v>119</v>
      </c>
      <c r="D26" s="23">
        <v>19</v>
      </c>
      <c r="E26" s="15">
        <v>104</v>
      </c>
      <c r="F26" s="23">
        <v>84</v>
      </c>
      <c r="G26" s="23">
        <v>10</v>
      </c>
      <c r="H26" s="23">
        <v>21</v>
      </c>
      <c r="I26" s="25">
        <v>6.01851851851852E-4</v>
      </c>
      <c r="J26" s="25">
        <v>3.1944444444444399E-3</v>
      </c>
      <c r="K26" s="25">
        <v>0.37818287037037002</v>
      </c>
    </row>
    <row r="27" spans="1:11" ht="15.75" x14ac:dyDescent="0.25">
      <c r="A27" s="11" t="s">
        <v>33</v>
      </c>
      <c r="B27" s="23">
        <v>169</v>
      </c>
      <c r="C27" s="23">
        <v>143</v>
      </c>
      <c r="D27" s="23">
        <v>18</v>
      </c>
      <c r="E27" s="15">
        <v>148</v>
      </c>
      <c r="F27" s="23">
        <v>124</v>
      </c>
      <c r="G27" s="23">
        <v>3</v>
      </c>
      <c r="H27" s="23">
        <v>14</v>
      </c>
      <c r="I27" s="25">
        <v>1.79398148148148E-3</v>
      </c>
      <c r="J27" s="25">
        <v>9.3749999999999997E-4</v>
      </c>
      <c r="K27" s="25">
        <v>1.20511574074074</v>
      </c>
    </row>
    <row r="28" spans="1:11" ht="15.75" x14ac:dyDescent="0.25">
      <c r="A28" s="11" t="s">
        <v>34</v>
      </c>
      <c r="B28" s="23">
        <v>90</v>
      </c>
      <c r="C28" s="23">
        <v>85</v>
      </c>
      <c r="D28" s="23">
        <v>6</v>
      </c>
      <c r="E28" s="15">
        <v>78</v>
      </c>
      <c r="F28" s="23">
        <v>67</v>
      </c>
      <c r="G28" s="23">
        <v>6</v>
      </c>
      <c r="H28" s="23">
        <v>10</v>
      </c>
      <c r="I28" s="25">
        <v>4.0856481481481499E-3</v>
      </c>
      <c r="J28" s="25">
        <v>2.6157407407407401E-3</v>
      </c>
      <c r="K28" s="25">
        <v>2.5462962962962999E-4</v>
      </c>
    </row>
    <row r="29" spans="1:11" ht="15.75" x14ac:dyDescent="0.25">
      <c r="A29" s="11" t="s">
        <v>35</v>
      </c>
      <c r="B29" s="23">
        <v>172</v>
      </c>
      <c r="C29" s="23">
        <v>155</v>
      </c>
      <c r="D29" s="23">
        <v>33</v>
      </c>
      <c r="E29" s="15">
        <v>138</v>
      </c>
      <c r="F29" s="23">
        <v>121</v>
      </c>
      <c r="G29" s="23">
        <v>1</v>
      </c>
      <c r="H29" s="23">
        <v>26</v>
      </c>
      <c r="I29" s="25">
        <v>1.37731481481481E-3</v>
      </c>
      <c r="J29" s="25">
        <v>2.4768518518518499E-3</v>
      </c>
      <c r="K29" s="25">
        <v>0.64243055555555595</v>
      </c>
    </row>
    <row r="30" spans="1:11" ht="15.75" x14ac:dyDescent="0.25">
      <c r="A30" s="11" t="s">
        <v>36</v>
      </c>
      <c r="B30" s="23">
        <v>880</v>
      </c>
      <c r="C30" s="23">
        <v>844</v>
      </c>
      <c r="D30" s="23">
        <v>90</v>
      </c>
      <c r="E30" s="15">
        <v>773</v>
      </c>
      <c r="F30" s="23">
        <v>672</v>
      </c>
      <c r="G30" s="23">
        <v>17</v>
      </c>
      <c r="H30" s="23">
        <v>49</v>
      </c>
      <c r="I30" s="25">
        <v>2.6620370370370399E-4</v>
      </c>
      <c r="J30" s="25">
        <v>2.89351851851852E-4</v>
      </c>
      <c r="K30" s="25">
        <v>0.173645833333333</v>
      </c>
    </row>
    <row r="31" spans="1:11" x14ac:dyDescent="0.2">
      <c r="B31" s="24">
        <f t="shared" ref="B31:H31" si="0">SUM(B4:B30)</f>
        <v>16384</v>
      </c>
      <c r="C31" s="24">
        <f t="shared" si="0"/>
        <v>26855</v>
      </c>
      <c r="D31" s="24">
        <f t="shared" si="0"/>
        <v>1890</v>
      </c>
      <c r="E31" s="24">
        <f t="shared" si="0"/>
        <v>13886</v>
      </c>
      <c r="F31" s="24">
        <f t="shared" si="0"/>
        <v>20656</v>
      </c>
      <c r="G31" s="24">
        <f t="shared" si="0"/>
        <v>608</v>
      </c>
      <c r="H31" s="24">
        <f t="shared" si="0"/>
        <v>1191</v>
      </c>
      <c r="I31" s="26"/>
      <c r="J31" s="26"/>
      <c r="K31" s="26"/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1" priority="2" operator="equal">
      <formula>0</formula>
    </cfRule>
    <cfRule type="cellIs" dxfId="2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D30" sqref="D30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182</v>
      </c>
      <c r="C4" s="23">
        <v>160</v>
      </c>
      <c r="D4" s="23">
        <v>10</v>
      </c>
      <c r="E4" s="15">
        <v>166</v>
      </c>
      <c r="F4" s="23">
        <v>137</v>
      </c>
      <c r="G4" s="23">
        <v>6</v>
      </c>
      <c r="H4" s="23">
        <v>11</v>
      </c>
      <c r="I4" s="17">
        <v>6.4120370370370399E-3</v>
      </c>
      <c r="J4" s="17">
        <v>1.77083333333333E-3</v>
      </c>
      <c r="K4" s="17">
        <v>0.76182870370370404</v>
      </c>
    </row>
    <row r="5" spans="1:11" ht="15.75" x14ac:dyDescent="0.25">
      <c r="A5" s="11" t="s">
        <v>11</v>
      </c>
      <c r="B5" s="23">
        <v>1799</v>
      </c>
      <c r="C5" s="23">
        <v>1479</v>
      </c>
      <c r="D5" s="23">
        <v>234</v>
      </c>
      <c r="E5" s="15">
        <v>1515</v>
      </c>
      <c r="F5" s="23">
        <v>1242</v>
      </c>
      <c r="G5" s="23">
        <v>50</v>
      </c>
      <c r="H5" s="23">
        <v>126</v>
      </c>
      <c r="I5" s="17">
        <v>7.9861111111111105E-4</v>
      </c>
      <c r="J5" s="17">
        <v>3.54166666666667E-3</v>
      </c>
      <c r="K5" s="17">
        <v>0.345983796296296</v>
      </c>
    </row>
    <row r="6" spans="1:11" ht="15.75" x14ac:dyDescent="0.25">
      <c r="A6" s="11" t="s">
        <v>12</v>
      </c>
      <c r="B6" s="23">
        <v>1086</v>
      </c>
      <c r="C6" s="23">
        <v>889</v>
      </c>
      <c r="D6" s="23">
        <v>144</v>
      </c>
      <c r="E6" s="15">
        <v>883</v>
      </c>
      <c r="F6" s="23">
        <v>696</v>
      </c>
      <c r="G6" s="23">
        <v>59</v>
      </c>
      <c r="H6" s="23">
        <v>124</v>
      </c>
      <c r="I6" s="17">
        <v>2.89351851851852E-4</v>
      </c>
      <c r="J6" s="17">
        <v>1.25E-3</v>
      </c>
      <c r="K6" s="17">
        <v>0.17046296296296301</v>
      </c>
    </row>
    <row r="7" spans="1:11" ht="15.75" x14ac:dyDescent="0.25">
      <c r="A7" s="11" t="s">
        <v>13</v>
      </c>
      <c r="B7" s="23">
        <v>42</v>
      </c>
      <c r="C7" s="23">
        <v>40</v>
      </c>
      <c r="D7" s="23">
        <v>17</v>
      </c>
      <c r="E7" s="15">
        <v>24</v>
      </c>
      <c r="F7" s="23">
        <v>25</v>
      </c>
      <c r="G7" s="23">
        <v>1</v>
      </c>
      <c r="H7" s="23">
        <v>13</v>
      </c>
      <c r="I7" s="17">
        <v>3.9467592592592601E-3</v>
      </c>
      <c r="J7" s="17">
        <v>2.7546296296296299E-3</v>
      </c>
      <c r="K7" s="17">
        <v>0.13767361111111101</v>
      </c>
    </row>
    <row r="8" spans="1:11" ht="15.75" x14ac:dyDescent="0.25">
      <c r="A8" s="11" t="s">
        <v>14</v>
      </c>
      <c r="B8" s="23">
        <v>395</v>
      </c>
      <c r="C8" s="23">
        <v>364</v>
      </c>
      <c r="D8" s="23">
        <v>79</v>
      </c>
      <c r="E8" s="15">
        <v>299</v>
      </c>
      <c r="F8" s="23">
        <v>291</v>
      </c>
      <c r="G8" s="23">
        <v>17</v>
      </c>
      <c r="H8" s="23">
        <v>60</v>
      </c>
      <c r="I8" s="17">
        <v>9.8379629629629598E-4</v>
      </c>
      <c r="J8" s="17">
        <v>2.0833333333333298E-3</v>
      </c>
      <c r="K8" s="17">
        <v>0.21052083333333299</v>
      </c>
    </row>
    <row r="9" spans="1:11" ht="15.75" x14ac:dyDescent="0.25">
      <c r="A9" s="11" t="s">
        <v>15</v>
      </c>
      <c r="B9" s="23">
        <v>119</v>
      </c>
      <c r="C9" s="23">
        <v>292</v>
      </c>
      <c r="D9" s="23">
        <v>3</v>
      </c>
      <c r="E9" s="15">
        <v>114</v>
      </c>
      <c r="F9" s="23">
        <v>227</v>
      </c>
      <c r="G9" s="23">
        <v>2</v>
      </c>
      <c r="H9" s="23">
        <v>33</v>
      </c>
      <c r="I9" s="17"/>
      <c r="J9" s="17"/>
      <c r="K9" s="17"/>
    </row>
    <row r="10" spans="1:11" ht="15.75" x14ac:dyDescent="0.25">
      <c r="A10" s="11" t="s">
        <v>16</v>
      </c>
      <c r="B10" s="23">
        <v>398</v>
      </c>
      <c r="C10" s="23">
        <v>356</v>
      </c>
      <c r="D10" s="23">
        <v>81</v>
      </c>
      <c r="E10" s="15">
        <v>284</v>
      </c>
      <c r="F10" s="23">
        <v>250</v>
      </c>
      <c r="G10" s="23">
        <v>33</v>
      </c>
      <c r="H10" s="23">
        <v>76</v>
      </c>
      <c r="I10" s="17">
        <v>7.7546296296296304E-4</v>
      </c>
      <c r="J10" s="17">
        <v>1.15740740740741E-4</v>
      </c>
      <c r="K10" s="17">
        <v>0.270011574074074</v>
      </c>
    </row>
    <row r="11" spans="1:11" ht="15.75" x14ac:dyDescent="0.25">
      <c r="A11" s="11" t="s">
        <v>17</v>
      </c>
      <c r="B11" s="23">
        <v>313</v>
      </c>
      <c r="C11" s="23">
        <v>276</v>
      </c>
      <c r="D11" s="23">
        <v>65</v>
      </c>
      <c r="E11" s="15">
        <v>243</v>
      </c>
      <c r="F11" s="23">
        <v>200</v>
      </c>
      <c r="G11" s="23">
        <v>5</v>
      </c>
      <c r="H11" s="23">
        <v>52</v>
      </c>
      <c r="I11" s="17">
        <v>4.0509259259259301E-4</v>
      </c>
      <c r="J11" s="17">
        <v>1.4236111111111101E-3</v>
      </c>
      <c r="K11" s="17">
        <v>5.2349537037037E-2</v>
      </c>
    </row>
    <row r="12" spans="1:11" ht="15.75" x14ac:dyDescent="0.25">
      <c r="A12" s="11" t="s">
        <v>18</v>
      </c>
      <c r="B12" s="23">
        <v>222</v>
      </c>
      <c r="C12" s="23">
        <v>199</v>
      </c>
      <c r="D12" s="23">
        <v>27</v>
      </c>
      <c r="E12" s="15">
        <v>172</v>
      </c>
      <c r="F12" s="23">
        <v>150</v>
      </c>
      <c r="G12" s="23">
        <v>23</v>
      </c>
      <c r="H12" s="23">
        <v>36</v>
      </c>
      <c r="I12" s="17">
        <v>6.1111111111111097E-3</v>
      </c>
      <c r="J12" s="17">
        <v>1.93287037037037E-3</v>
      </c>
      <c r="K12" s="17">
        <v>8.4976851851851901E-2</v>
      </c>
    </row>
    <row r="13" spans="1:11" ht="15.75" x14ac:dyDescent="0.25">
      <c r="A13" s="11" t="s">
        <v>19</v>
      </c>
      <c r="B13" s="23">
        <v>94</v>
      </c>
      <c r="C13" s="23">
        <v>92</v>
      </c>
      <c r="D13" s="23">
        <v>14</v>
      </c>
      <c r="E13" s="15">
        <v>75</v>
      </c>
      <c r="F13" s="23">
        <v>72</v>
      </c>
      <c r="G13" s="23">
        <v>5</v>
      </c>
      <c r="H13" s="23">
        <v>15</v>
      </c>
      <c r="I13" s="17">
        <v>2.3148148148148201E-4</v>
      </c>
      <c r="J13" s="17">
        <v>3.0671296296296302E-3</v>
      </c>
      <c r="K13" s="17">
        <v>0.14452546296296301</v>
      </c>
    </row>
    <row r="14" spans="1:11" ht="15.75" x14ac:dyDescent="0.25">
      <c r="A14" s="11" t="s">
        <v>20</v>
      </c>
      <c r="B14" s="23">
        <v>207</v>
      </c>
      <c r="C14" s="23">
        <v>190</v>
      </c>
      <c r="D14" s="23">
        <v>89</v>
      </c>
      <c r="E14" s="15">
        <v>106</v>
      </c>
      <c r="F14" s="23">
        <v>107</v>
      </c>
      <c r="G14" s="23">
        <v>12</v>
      </c>
      <c r="H14" s="23">
        <v>71</v>
      </c>
      <c r="I14" s="17">
        <v>1.0648148148148101E-3</v>
      </c>
      <c r="J14" s="17">
        <v>2.0370370370370399E-3</v>
      </c>
      <c r="K14" s="17">
        <v>0.106354166666667</v>
      </c>
    </row>
    <row r="15" spans="1:11" ht="15.75" x14ac:dyDescent="0.25">
      <c r="A15" s="11" t="s">
        <v>21</v>
      </c>
      <c r="B15" s="23">
        <v>272</v>
      </c>
      <c r="C15" s="23">
        <v>198</v>
      </c>
      <c r="D15" s="23">
        <v>93</v>
      </c>
      <c r="E15" s="15">
        <v>158</v>
      </c>
      <c r="F15" s="23">
        <v>154</v>
      </c>
      <c r="G15" s="23">
        <v>21</v>
      </c>
      <c r="H15" s="23">
        <v>36</v>
      </c>
      <c r="I15" s="17">
        <v>3.49537037037037E-3</v>
      </c>
      <c r="J15" s="17">
        <v>1.63194444444444E-3</v>
      </c>
      <c r="K15" s="17">
        <v>0.42297453703703702</v>
      </c>
    </row>
    <row r="16" spans="1:11" ht="15.75" x14ac:dyDescent="0.25">
      <c r="A16" s="11" t="s">
        <v>22</v>
      </c>
      <c r="B16" s="23">
        <v>125</v>
      </c>
      <c r="C16" s="23">
        <v>119</v>
      </c>
      <c r="D16" s="23">
        <v>39</v>
      </c>
      <c r="E16" s="15">
        <v>77</v>
      </c>
      <c r="F16" s="23">
        <v>75</v>
      </c>
      <c r="G16" s="23">
        <v>9</v>
      </c>
      <c r="H16" s="23">
        <v>36</v>
      </c>
      <c r="I16" s="17">
        <v>2.4537037037037001E-3</v>
      </c>
      <c r="J16" s="17">
        <v>4.8032407407407399E-3</v>
      </c>
      <c r="K16" s="17">
        <v>0.35792824074074098</v>
      </c>
    </row>
    <row r="17" spans="1:11" ht="15.75" x14ac:dyDescent="0.25">
      <c r="A17" s="11" t="s">
        <v>23</v>
      </c>
      <c r="B17" s="23">
        <v>256</v>
      </c>
      <c r="C17" s="23">
        <v>212</v>
      </c>
      <c r="D17" s="23">
        <v>24</v>
      </c>
      <c r="E17" s="15">
        <v>205</v>
      </c>
      <c r="F17" s="23">
        <v>160</v>
      </c>
      <c r="G17" s="23">
        <v>27</v>
      </c>
      <c r="H17" s="23">
        <v>35</v>
      </c>
      <c r="I17" s="17">
        <v>2.7777777777777799E-4</v>
      </c>
      <c r="J17" s="17">
        <v>2.9282407407407399E-3</v>
      </c>
      <c r="K17" s="17">
        <v>0.26134259259259301</v>
      </c>
    </row>
    <row r="18" spans="1:11" ht="15.75" x14ac:dyDescent="0.25">
      <c r="A18" s="11" t="s">
        <v>24</v>
      </c>
      <c r="B18" s="23">
        <v>629</v>
      </c>
      <c r="C18" s="23">
        <v>549</v>
      </c>
      <c r="D18" s="23">
        <v>145</v>
      </c>
      <c r="E18" s="15">
        <v>439</v>
      </c>
      <c r="F18" s="23">
        <v>397</v>
      </c>
      <c r="G18" s="23">
        <v>45</v>
      </c>
      <c r="H18" s="23">
        <v>118</v>
      </c>
      <c r="I18" s="17">
        <v>4.1666666666666702E-4</v>
      </c>
      <c r="J18" s="17">
        <v>2.60416666666667E-3</v>
      </c>
      <c r="K18" s="17">
        <v>0.116203703703704</v>
      </c>
    </row>
    <row r="19" spans="1:11" ht="15.75" x14ac:dyDescent="0.25">
      <c r="A19" s="11" t="s">
        <v>25</v>
      </c>
      <c r="B19" s="23">
        <v>1494</v>
      </c>
      <c r="C19" s="23">
        <v>1328</v>
      </c>
      <c r="D19" s="23">
        <v>339</v>
      </c>
      <c r="E19" s="15">
        <v>1117</v>
      </c>
      <c r="F19" s="23">
        <v>1023</v>
      </c>
      <c r="G19" s="23">
        <v>38</v>
      </c>
      <c r="H19" s="23">
        <v>204</v>
      </c>
      <c r="I19" s="17">
        <v>2.5462962962962999E-4</v>
      </c>
      <c r="J19" s="17">
        <v>1.7361111111111099E-3</v>
      </c>
      <c r="K19" s="17">
        <v>0.51872685185185197</v>
      </c>
    </row>
    <row r="20" spans="1:11" ht="15.75" x14ac:dyDescent="0.25">
      <c r="A20" s="11" t="s">
        <v>26</v>
      </c>
      <c r="B20" s="23">
        <v>501</v>
      </c>
      <c r="C20" s="23">
        <v>440</v>
      </c>
      <c r="D20" s="23">
        <v>117</v>
      </c>
      <c r="E20" s="15">
        <v>337</v>
      </c>
      <c r="F20" s="23">
        <v>298</v>
      </c>
      <c r="G20" s="23">
        <v>47</v>
      </c>
      <c r="H20" s="23">
        <v>114</v>
      </c>
      <c r="I20" s="17">
        <v>6.5972222222222203E-4</v>
      </c>
      <c r="J20" s="17">
        <v>8.5648148148148205E-4</v>
      </c>
      <c r="K20" s="17">
        <v>0.19055555555555601</v>
      </c>
    </row>
    <row r="21" spans="1:11" ht="15.75" x14ac:dyDescent="0.25">
      <c r="A21" s="11" t="s">
        <v>27</v>
      </c>
      <c r="B21" s="23">
        <v>1339</v>
      </c>
      <c r="C21" s="23">
        <v>1057</v>
      </c>
      <c r="D21" s="23">
        <v>272</v>
      </c>
      <c r="E21" s="15">
        <v>880</v>
      </c>
      <c r="F21" s="23">
        <v>720</v>
      </c>
      <c r="G21" s="23">
        <v>187</v>
      </c>
      <c r="H21" s="23">
        <v>253</v>
      </c>
      <c r="I21" s="17">
        <v>3.8194444444444398E-4</v>
      </c>
      <c r="J21" s="17">
        <v>9.7222222222222198E-4</v>
      </c>
      <c r="K21" s="17">
        <v>0.35173611111111103</v>
      </c>
    </row>
    <row r="22" spans="1:11" ht="15.75" x14ac:dyDescent="0.25">
      <c r="A22" s="11" t="s">
        <v>28</v>
      </c>
      <c r="B22" s="23">
        <v>580</v>
      </c>
      <c r="C22" s="23">
        <v>21508</v>
      </c>
      <c r="D22" s="23">
        <v>401</v>
      </c>
      <c r="E22" s="15">
        <v>177</v>
      </c>
      <c r="F22" s="23">
        <v>16657</v>
      </c>
      <c r="G22" s="23">
        <v>2</v>
      </c>
      <c r="H22" s="23">
        <v>633</v>
      </c>
      <c r="I22" s="17">
        <v>3.1250000000000001E-4</v>
      </c>
      <c r="J22" s="17">
        <v>4.0509259259259301E-4</v>
      </c>
      <c r="K22" s="17">
        <v>0.102037037037037</v>
      </c>
    </row>
    <row r="23" spans="1:11" ht="15.75" x14ac:dyDescent="0.25">
      <c r="A23" s="11" t="s">
        <v>29</v>
      </c>
      <c r="B23" s="23">
        <v>590</v>
      </c>
      <c r="C23" s="23">
        <v>1505</v>
      </c>
      <c r="D23" s="23">
        <v>85</v>
      </c>
      <c r="E23" s="15">
        <v>491</v>
      </c>
      <c r="F23" s="23">
        <v>1084</v>
      </c>
      <c r="G23" s="23">
        <v>14</v>
      </c>
      <c r="H23" s="23">
        <v>334</v>
      </c>
      <c r="I23" s="17">
        <v>8.3333333333333295E-4</v>
      </c>
      <c r="J23" s="17">
        <v>1.1226851851851901E-3</v>
      </c>
      <c r="K23" s="17">
        <v>0.35913194444444402</v>
      </c>
    </row>
    <row r="24" spans="1:11" ht="15.75" x14ac:dyDescent="0.25">
      <c r="A24" s="11" t="s">
        <v>30</v>
      </c>
      <c r="B24" s="23">
        <v>139</v>
      </c>
      <c r="C24" s="23">
        <v>119</v>
      </c>
      <c r="D24" s="23">
        <v>32</v>
      </c>
      <c r="E24" s="15">
        <v>100</v>
      </c>
      <c r="F24" s="23">
        <v>85</v>
      </c>
      <c r="G24" s="23">
        <v>7</v>
      </c>
      <c r="H24" s="23">
        <v>24</v>
      </c>
      <c r="I24" s="17">
        <v>8.4490740740740696E-4</v>
      </c>
      <c r="J24" s="17">
        <v>4.3750000000000004E-3</v>
      </c>
      <c r="K24" s="17">
        <v>9.84953703703704E-2</v>
      </c>
    </row>
    <row r="25" spans="1:11" ht="15.75" x14ac:dyDescent="0.25">
      <c r="A25" s="11" t="s">
        <v>31</v>
      </c>
      <c r="B25" s="23">
        <v>91</v>
      </c>
      <c r="C25" s="23">
        <v>73</v>
      </c>
      <c r="D25" s="23">
        <v>13</v>
      </c>
      <c r="E25" s="15">
        <v>72</v>
      </c>
      <c r="F25" s="23">
        <v>58</v>
      </c>
      <c r="G25" s="23">
        <v>6</v>
      </c>
      <c r="H25" s="23">
        <v>13</v>
      </c>
      <c r="I25" s="17">
        <v>1.2615740740740699E-3</v>
      </c>
      <c r="J25" s="17">
        <v>2.88194444444444E-3</v>
      </c>
      <c r="K25" s="17">
        <v>0.26240740740740698</v>
      </c>
    </row>
    <row r="26" spans="1:11" ht="15.75" x14ac:dyDescent="0.25">
      <c r="A26" s="11" t="s">
        <v>32</v>
      </c>
      <c r="B26" s="23">
        <v>168</v>
      </c>
      <c r="C26" s="23">
        <v>164</v>
      </c>
      <c r="D26" s="23">
        <v>22</v>
      </c>
      <c r="E26" s="15">
        <v>132</v>
      </c>
      <c r="F26" s="23">
        <v>121</v>
      </c>
      <c r="G26" s="23">
        <v>14</v>
      </c>
      <c r="H26" s="23">
        <v>23</v>
      </c>
      <c r="I26" s="17">
        <v>1.8981481481481501E-3</v>
      </c>
      <c r="J26" s="17">
        <v>5.20833333333333E-4</v>
      </c>
      <c r="K26" s="17">
        <v>0.21284722222222199</v>
      </c>
    </row>
    <row r="27" spans="1:11" ht="15.75" x14ac:dyDescent="0.25">
      <c r="A27" s="11" t="s">
        <v>33</v>
      </c>
      <c r="B27" s="23">
        <v>55</v>
      </c>
      <c r="C27" s="23">
        <v>160</v>
      </c>
      <c r="D27" s="23">
        <v>5</v>
      </c>
      <c r="E27" s="15">
        <v>48</v>
      </c>
      <c r="F27" s="23">
        <v>133</v>
      </c>
      <c r="G27" s="23">
        <v>2</v>
      </c>
      <c r="H27" s="23">
        <v>21</v>
      </c>
      <c r="I27" s="17">
        <v>1.8171296296296299E-3</v>
      </c>
      <c r="J27" s="17">
        <v>4.6296296296296298E-4</v>
      </c>
      <c r="K27" s="17">
        <v>1.95444444444444</v>
      </c>
    </row>
    <row r="28" spans="1:11" ht="15.75" x14ac:dyDescent="0.25">
      <c r="A28" s="11" t="s">
        <v>34</v>
      </c>
      <c r="B28" s="23">
        <v>138</v>
      </c>
      <c r="C28" s="23">
        <v>127</v>
      </c>
      <c r="D28" s="23">
        <v>34</v>
      </c>
      <c r="E28" s="15">
        <v>84</v>
      </c>
      <c r="F28" s="23">
        <v>81</v>
      </c>
      <c r="G28" s="23">
        <v>20</v>
      </c>
      <c r="H28" s="23">
        <v>40</v>
      </c>
      <c r="I28" s="17">
        <v>7.59259259259259E-3</v>
      </c>
      <c r="J28" s="17">
        <v>2.0370370370370399E-3</v>
      </c>
      <c r="K28" s="17">
        <v>1.33101851851852E-3</v>
      </c>
    </row>
    <row r="29" spans="1:11" ht="15.75" x14ac:dyDescent="0.25">
      <c r="A29" s="11" t="s">
        <v>35</v>
      </c>
      <c r="B29" s="23">
        <v>144</v>
      </c>
      <c r="C29" s="23">
        <v>125</v>
      </c>
      <c r="D29" s="23">
        <v>32</v>
      </c>
      <c r="E29" s="15">
        <v>102</v>
      </c>
      <c r="F29" s="23">
        <v>99</v>
      </c>
      <c r="G29" s="23">
        <v>10</v>
      </c>
      <c r="H29" s="23">
        <v>23</v>
      </c>
      <c r="I29" s="17">
        <v>1.0995370370370399E-3</v>
      </c>
      <c r="J29" s="17">
        <v>3.4606481481481502E-3</v>
      </c>
      <c r="K29" s="17">
        <v>6.6319444444444499E-3</v>
      </c>
    </row>
    <row r="30" spans="1:11" ht="15.75" x14ac:dyDescent="0.25">
      <c r="A30" s="11" t="s">
        <v>36</v>
      </c>
      <c r="B30" s="23">
        <v>1285</v>
      </c>
      <c r="C30" s="23">
        <v>1089</v>
      </c>
      <c r="D30" s="23">
        <v>203</v>
      </c>
      <c r="E30" s="15">
        <v>1038</v>
      </c>
      <c r="F30" s="23">
        <v>864</v>
      </c>
      <c r="G30" s="23">
        <v>44</v>
      </c>
      <c r="H30" s="23">
        <v>143</v>
      </c>
      <c r="I30" s="17">
        <v>7.2916666666666703E-4</v>
      </c>
      <c r="J30" s="17">
        <v>2.5925925925925899E-3</v>
      </c>
      <c r="K30" s="17">
        <v>0.11311342592592601</v>
      </c>
    </row>
    <row r="31" spans="1:11" x14ac:dyDescent="0.2">
      <c r="B31" s="24">
        <f t="shared" ref="B31:H31" si="0">SUM(B4:B30)</f>
        <v>12663</v>
      </c>
      <c r="C31" s="24">
        <f t="shared" si="0"/>
        <v>33110</v>
      </c>
      <c r="D31" s="24">
        <f t="shared" si="0"/>
        <v>2619</v>
      </c>
      <c r="E31" s="24">
        <f t="shared" si="0"/>
        <v>9338</v>
      </c>
      <c r="F31" s="24">
        <f t="shared" si="0"/>
        <v>25406</v>
      </c>
      <c r="G31" s="24">
        <f t="shared" si="0"/>
        <v>706</v>
      </c>
      <c r="H31" s="24">
        <f t="shared" si="0"/>
        <v>2667</v>
      </c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9" priority="2" operator="equal">
      <formula>0</formula>
    </cfRule>
    <cfRule type="cellIs" dxfId="1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Y32"/>
  <sheetViews>
    <sheetView tabSelected="1" zoomScale="80" zoomScaleNormal="80" workbookViewId="0">
      <selection activeCell="I30" sqref="I30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220</v>
      </c>
      <c r="C4" s="23">
        <v>195</v>
      </c>
      <c r="D4" s="23">
        <v>33</v>
      </c>
      <c r="E4" s="15">
        <v>175</v>
      </c>
      <c r="F4" s="23">
        <v>155</v>
      </c>
      <c r="G4" s="23">
        <v>12</v>
      </c>
      <c r="H4" s="23">
        <v>33</v>
      </c>
      <c r="I4" s="27">
        <v>3.3680555555555602E-2</v>
      </c>
      <c r="J4" s="17">
        <v>8.6805555555555605E-4</v>
      </c>
      <c r="K4" s="17">
        <v>0.14395833333333299</v>
      </c>
    </row>
    <row r="5" spans="1:11" ht="15.75" x14ac:dyDescent="0.25">
      <c r="A5" s="11" t="s">
        <v>11</v>
      </c>
      <c r="B5" s="23">
        <v>1723</v>
      </c>
      <c r="C5" s="23">
        <v>1373</v>
      </c>
      <c r="D5" s="23">
        <v>354</v>
      </c>
      <c r="E5" s="15">
        <v>1316</v>
      </c>
      <c r="F5" s="23">
        <v>1064</v>
      </c>
      <c r="G5" s="23">
        <v>53</v>
      </c>
      <c r="H5" s="23">
        <v>207</v>
      </c>
      <c r="I5" s="17">
        <v>2.0254629629629598E-3</v>
      </c>
      <c r="J5" s="17">
        <v>4.8611111111111103E-3</v>
      </c>
      <c r="K5" s="17">
        <v>0.33771990740740698</v>
      </c>
    </row>
    <row r="6" spans="1:11" ht="15.75" x14ac:dyDescent="0.25">
      <c r="A6" s="11" t="s">
        <v>12</v>
      </c>
      <c r="B6" s="23">
        <v>989</v>
      </c>
      <c r="C6" s="23">
        <v>752</v>
      </c>
      <c r="D6" s="23">
        <v>200</v>
      </c>
      <c r="E6" s="15">
        <v>720</v>
      </c>
      <c r="F6" s="23">
        <v>572</v>
      </c>
      <c r="G6" s="23">
        <v>69</v>
      </c>
      <c r="H6" s="23">
        <v>140</v>
      </c>
      <c r="I6" s="17">
        <v>1.0069444444444401E-3</v>
      </c>
      <c r="J6" s="17">
        <v>1.93287037037037E-3</v>
      </c>
      <c r="K6" s="17">
        <v>0.30690972222222201</v>
      </c>
    </row>
    <row r="7" spans="1:11" ht="15.75" x14ac:dyDescent="0.25">
      <c r="A7" s="11" t="s">
        <v>13</v>
      </c>
      <c r="B7" s="23">
        <v>35</v>
      </c>
      <c r="C7" s="23">
        <v>36</v>
      </c>
      <c r="D7" s="23">
        <v>7</v>
      </c>
      <c r="E7" s="15">
        <v>26</v>
      </c>
      <c r="F7" s="23">
        <v>26</v>
      </c>
      <c r="G7" s="23">
        <v>2</v>
      </c>
      <c r="H7" s="23">
        <v>5</v>
      </c>
      <c r="I7" s="28">
        <v>3.2407407407407401E-4</v>
      </c>
      <c r="J7" s="17">
        <v>8.1712962962962998E-3</v>
      </c>
      <c r="K7" s="17">
        <v>1.37731481481481E-2</v>
      </c>
    </row>
    <row r="8" spans="1:11" ht="15.75" x14ac:dyDescent="0.25">
      <c r="A8" s="11" t="s">
        <v>14</v>
      </c>
      <c r="B8" s="23">
        <v>371</v>
      </c>
      <c r="C8" s="23">
        <v>327</v>
      </c>
      <c r="D8" s="23">
        <v>95</v>
      </c>
      <c r="E8" s="15">
        <v>263</v>
      </c>
      <c r="F8" s="23">
        <v>243</v>
      </c>
      <c r="G8" s="23">
        <v>13</v>
      </c>
      <c r="H8" s="23">
        <v>72</v>
      </c>
      <c r="I8" s="17">
        <v>1.7361111111111099E-3</v>
      </c>
      <c r="J8" s="17">
        <v>2.0717592592592602E-3</v>
      </c>
      <c r="K8" s="17">
        <v>0.135138888888889</v>
      </c>
    </row>
    <row r="9" spans="1:11" ht="15.75" x14ac:dyDescent="0.25">
      <c r="A9" s="11" t="s">
        <v>15</v>
      </c>
      <c r="B9" s="23">
        <v>249</v>
      </c>
      <c r="C9" s="23">
        <v>237</v>
      </c>
      <c r="D9" s="23">
        <v>37</v>
      </c>
      <c r="E9" s="15">
        <v>195</v>
      </c>
      <c r="F9" s="23">
        <v>185</v>
      </c>
      <c r="G9" s="23">
        <v>17</v>
      </c>
      <c r="H9" s="23">
        <v>33</v>
      </c>
      <c r="I9" s="17"/>
      <c r="J9" s="17"/>
      <c r="K9" s="17"/>
    </row>
    <row r="10" spans="1:11" ht="15.75" x14ac:dyDescent="0.25">
      <c r="A10" s="11" t="s">
        <v>16</v>
      </c>
      <c r="B10" s="23">
        <v>382</v>
      </c>
      <c r="C10" s="23">
        <v>322</v>
      </c>
      <c r="D10" s="23">
        <v>87</v>
      </c>
      <c r="E10" s="15">
        <v>271</v>
      </c>
      <c r="F10" s="23">
        <v>239</v>
      </c>
      <c r="G10" s="23">
        <v>24</v>
      </c>
      <c r="H10" s="23">
        <v>61</v>
      </c>
      <c r="I10" s="17">
        <v>3.37962962962963E-3</v>
      </c>
      <c r="J10" s="17">
        <v>1.15740740740741E-4</v>
      </c>
      <c r="K10" s="17">
        <v>0.32851851851851899</v>
      </c>
    </row>
    <row r="11" spans="1:11" ht="15.75" x14ac:dyDescent="0.25">
      <c r="A11" s="11" t="s">
        <v>17</v>
      </c>
      <c r="B11" s="23">
        <v>234</v>
      </c>
      <c r="C11" s="23">
        <v>206</v>
      </c>
      <c r="D11" s="23">
        <v>66</v>
      </c>
      <c r="E11" s="15">
        <v>163</v>
      </c>
      <c r="F11" s="23">
        <v>148</v>
      </c>
      <c r="G11" s="23">
        <v>5</v>
      </c>
      <c r="H11" s="23">
        <v>48</v>
      </c>
      <c r="I11" s="17">
        <v>4.7453703703703698E-4</v>
      </c>
      <c r="J11" s="17">
        <v>1.1574074074074099E-3</v>
      </c>
      <c r="K11" s="17">
        <v>8.5914351851851894E-2</v>
      </c>
    </row>
    <row r="12" spans="1:11" ht="15.75" x14ac:dyDescent="0.25">
      <c r="A12" s="11" t="s">
        <v>18</v>
      </c>
      <c r="B12" s="23">
        <v>181</v>
      </c>
      <c r="C12" s="23">
        <v>162</v>
      </c>
      <c r="D12" s="23">
        <v>58</v>
      </c>
      <c r="E12" s="15">
        <v>107</v>
      </c>
      <c r="F12" s="23">
        <v>97</v>
      </c>
      <c r="G12" s="23">
        <v>16</v>
      </c>
      <c r="H12" s="23">
        <v>50</v>
      </c>
      <c r="I12" s="27">
        <v>9.2245370370370398E-3</v>
      </c>
      <c r="J12" s="17">
        <v>2.4652777777777802E-3</v>
      </c>
      <c r="K12" s="17">
        <v>0.161481481481481</v>
      </c>
    </row>
    <row r="13" spans="1:11" ht="15.75" x14ac:dyDescent="0.25">
      <c r="A13" s="11" t="s">
        <v>19</v>
      </c>
      <c r="B13" s="23">
        <v>86</v>
      </c>
      <c r="C13" s="23">
        <v>80</v>
      </c>
      <c r="D13" s="23">
        <v>16</v>
      </c>
      <c r="E13" s="15">
        <v>61</v>
      </c>
      <c r="F13" s="23">
        <v>62</v>
      </c>
      <c r="G13" s="23">
        <v>9</v>
      </c>
      <c r="H13" s="23">
        <v>16</v>
      </c>
      <c r="I13" s="17">
        <v>1.16898148148148E-3</v>
      </c>
      <c r="J13" s="17">
        <v>2.44212962962963E-3</v>
      </c>
      <c r="K13" s="17">
        <v>0.23442129629629599</v>
      </c>
    </row>
    <row r="14" spans="1:11" ht="15.75" x14ac:dyDescent="0.25">
      <c r="A14" s="11" t="s">
        <v>20</v>
      </c>
      <c r="B14" s="23">
        <v>257</v>
      </c>
      <c r="C14" s="23">
        <v>190</v>
      </c>
      <c r="D14" s="23">
        <v>104</v>
      </c>
      <c r="E14" s="15">
        <v>135</v>
      </c>
      <c r="F14" s="23">
        <v>109</v>
      </c>
      <c r="G14" s="23">
        <v>18</v>
      </c>
      <c r="H14" s="23">
        <v>70</v>
      </c>
      <c r="I14" s="17">
        <v>1.6782407407407399E-3</v>
      </c>
      <c r="J14" s="17">
        <v>5.9375000000000001E-3</v>
      </c>
      <c r="K14" s="17">
        <v>0.12745370370370401</v>
      </c>
    </row>
    <row r="15" spans="1:11" ht="15.75" x14ac:dyDescent="0.25">
      <c r="A15" s="11" t="s">
        <v>21</v>
      </c>
      <c r="B15" s="23">
        <v>284</v>
      </c>
      <c r="C15" s="23">
        <v>169</v>
      </c>
      <c r="D15" s="23">
        <v>105</v>
      </c>
      <c r="E15" s="15">
        <v>132</v>
      </c>
      <c r="F15" s="23">
        <v>118</v>
      </c>
      <c r="G15" s="23">
        <v>47</v>
      </c>
      <c r="H15" s="23">
        <v>40</v>
      </c>
      <c r="I15" s="27">
        <v>3.5879629629629599E-3</v>
      </c>
      <c r="J15" s="17">
        <v>6.2500000000000001E-4</v>
      </c>
      <c r="K15" s="17">
        <v>0.31687500000000002</v>
      </c>
    </row>
    <row r="16" spans="1:11" ht="15.75" x14ac:dyDescent="0.25">
      <c r="A16" s="11" t="s">
        <v>22</v>
      </c>
      <c r="B16" s="23">
        <v>134</v>
      </c>
      <c r="C16" s="23">
        <v>118</v>
      </c>
      <c r="D16" s="23">
        <v>45</v>
      </c>
      <c r="E16" s="15">
        <v>82</v>
      </c>
      <c r="F16" s="23">
        <v>76</v>
      </c>
      <c r="G16" s="23">
        <v>7</v>
      </c>
      <c r="H16" s="23">
        <v>38</v>
      </c>
      <c r="I16" s="17">
        <v>1.46990740740741E-3</v>
      </c>
      <c r="J16" s="17">
        <v>4.3865740740740696E-3</v>
      </c>
      <c r="K16" s="17">
        <v>0.15612268518518499</v>
      </c>
    </row>
    <row r="17" spans="1:11" ht="15.75" x14ac:dyDescent="0.25">
      <c r="A17" s="11" t="s">
        <v>23</v>
      </c>
      <c r="B17" s="23">
        <v>217</v>
      </c>
      <c r="C17" s="23">
        <v>176</v>
      </c>
      <c r="D17" s="23">
        <v>34</v>
      </c>
      <c r="E17" s="15">
        <v>172</v>
      </c>
      <c r="F17" s="23">
        <v>129</v>
      </c>
      <c r="G17" s="23">
        <v>11</v>
      </c>
      <c r="H17" s="23">
        <v>27</v>
      </c>
      <c r="I17" s="17">
        <v>9.9537037037036999E-4</v>
      </c>
      <c r="J17" s="17">
        <v>1.90972222222222E-3</v>
      </c>
      <c r="K17" s="17">
        <v>0.28153935185185203</v>
      </c>
    </row>
    <row r="18" spans="1:11" ht="15.75" x14ac:dyDescent="0.25">
      <c r="A18" s="11" t="s">
        <v>24</v>
      </c>
      <c r="B18" s="23">
        <v>577</v>
      </c>
      <c r="C18" s="23">
        <v>482</v>
      </c>
      <c r="D18" s="23">
        <v>178</v>
      </c>
      <c r="E18" s="15">
        <v>351</v>
      </c>
      <c r="F18" s="23">
        <v>316</v>
      </c>
      <c r="G18" s="23">
        <v>48</v>
      </c>
      <c r="H18" s="23">
        <v>135</v>
      </c>
      <c r="I18" s="17">
        <v>8.1018518518518505E-4</v>
      </c>
      <c r="J18" s="17">
        <v>2.2569444444444399E-3</v>
      </c>
      <c r="K18" s="17">
        <v>0.146400462962963</v>
      </c>
    </row>
    <row r="19" spans="1:11" ht="15.75" x14ac:dyDescent="0.25">
      <c r="A19" s="11" t="s">
        <v>25</v>
      </c>
      <c r="B19" s="23">
        <v>1309</v>
      </c>
      <c r="C19" s="23">
        <v>1086</v>
      </c>
      <c r="D19" s="23">
        <v>255</v>
      </c>
      <c r="E19" s="15">
        <v>1022</v>
      </c>
      <c r="F19" s="23">
        <v>838</v>
      </c>
      <c r="G19" s="23">
        <v>32</v>
      </c>
      <c r="H19" s="23">
        <v>177</v>
      </c>
      <c r="I19" s="17">
        <v>1.0648148148148101E-3</v>
      </c>
      <c r="J19" s="17">
        <v>1.8171296296296299E-3</v>
      </c>
      <c r="K19" s="17">
        <v>0.24295138888888901</v>
      </c>
    </row>
    <row r="20" spans="1:11" ht="15.75" x14ac:dyDescent="0.25">
      <c r="A20" s="11" t="s">
        <v>26</v>
      </c>
      <c r="B20" s="23">
        <v>459</v>
      </c>
      <c r="C20" s="23">
        <v>385</v>
      </c>
      <c r="D20" s="23">
        <v>163</v>
      </c>
      <c r="E20" s="15">
        <v>274</v>
      </c>
      <c r="F20" s="23">
        <v>249</v>
      </c>
      <c r="G20" s="23">
        <v>22</v>
      </c>
      <c r="H20" s="23">
        <v>119</v>
      </c>
      <c r="I20" s="17">
        <v>9.4907407407407397E-4</v>
      </c>
      <c r="J20" s="17">
        <v>3.4722222222222202E-4</v>
      </c>
      <c r="K20" s="17">
        <v>0.15303240740740701</v>
      </c>
    </row>
    <row r="21" spans="1:11" ht="15.75" x14ac:dyDescent="0.25">
      <c r="A21" s="11" t="s">
        <v>27</v>
      </c>
      <c r="B21" s="23">
        <v>1148</v>
      </c>
      <c r="C21" s="23">
        <v>941</v>
      </c>
      <c r="D21" s="23">
        <v>309</v>
      </c>
      <c r="E21" s="15">
        <v>735</v>
      </c>
      <c r="F21" s="23">
        <v>615</v>
      </c>
      <c r="G21" s="23">
        <v>104</v>
      </c>
      <c r="H21" s="23">
        <v>265</v>
      </c>
      <c r="I21" s="17">
        <v>5.6712962962962999E-4</v>
      </c>
      <c r="J21" s="17">
        <v>9.4907407407407397E-4</v>
      </c>
      <c r="K21" s="17">
        <v>0.36821759259259301</v>
      </c>
    </row>
    <row r="22" spans="1:11" ht="15.75" x14ac:dyDescent="0.25">
      <c r="A22" s="11" t="s">
        <v>28</v>
      </c>
      <c r="B22" s="23">
        <v>8291</v>
      </c>
      <c r="C22" s="23">
        <v>21196</v>
      </c>
      <c r="D22" s="23">
        <v>970</v>
      </c>
      <c r="E22" s="15">
        <v>7039</v>
      </c>
      <c r="F22" s="23">
        <v>16166</v>
      </c>
      <c r="G22" s="23">
        <v>282</v>
      </c>
      <c r="H22" s="23">
        <v>730</v>
      </c>
      <c r="I22" s="17">
        <v>6.01851851851852E-4</v>
      </c>
      <c r="J22" s="17">
        <v>4.9768518518518499E-4</v>
      </c>
      <c r="K22" s="17">
        <v>8.8773148148148101E-2</v>
      </c>
    </row>
    <row r="23" spans="1:11" ht="15.75" x14ac:dyDescent="0.25">
      <c r="A23" s="11" t="s">
        <v>29</v>
      </c>
      <c r="B23" s="23">
        <v>1908</v>
      </c>
      <c r="C23" s="23">
        <v>1448</v>
      </c>
      <c r="D23" s="23">
        <v>787</v>
      </c>
      <c r="E23" s="15">
        <v>1049</v>
      </c>
      <c r="F23" s="23">
        <v>890</v>
      </c>
      <c r="G23" s="23">
        <v>72</v>
      </c>
      <c r="H23" s="23">
        <v>488</v>
      </c>
      <c r="I23" s="17">
        <v>5.78703703703704E-4</v>
      </c>
      <c r="J23" s="17">
        <v>2.5115740740740702E-3</v>
      </c>
      <c r="K23" s="17">
        <v>0.330277777777778</v>
      </c>
    </row>
    <row r="24" spans="1:11" ht="15.75" x14ac:dyDescent="0.25">
      <c r="A24" s="11" t="s">
        <v>30</v>
      </c>
      <c r="B24" s="23">
        <v>194</v>
      </c>
      <c r="C24" s="23">
        <v>152</v>
      </c>
      <c r="D24" s="23">
        <v>42</v>
      </c>
      <c r="E24" s="15">
        <v>147</v>
      </c>
      <c r="F24" s="23">
        <v>112</v>
      </c>
      <c r="G24" s="23">
        <v>5</v>
      </c>
      <c r="H24" s="23">
        <v>32</v>
      </c>
      <c r="I24" s="17">
        <v>1.21527777777778E-3</v>
      </c>
      <c r="J24" s="17">
        <v>1.4814814814814801E-3</v>
      </c>
      <c r="K24" s="17">
        <v>0.158981481481481</v>
      </c>
    </row>
    <row r="25" spans="1:11" ht="15.75" x14ac:dyDescent="0.25">
      <c r="A25" s="11" t="s">
        <v>31</v>
      </c>
      <c r="B25" s="23">
        <v>114</v>
      </c>
      <c r="C25" s="23">
        <v>101</v>
      </c>
      <c r="D25" s="23">
        <v>32</v>
      </c>
      <c r="E25" s="15">
        <v>72</v>
      </c>
      <c r="F25" s="23">
        <v>68</v>
      </c>
      <c r="G25" s="23">
        <v>10</v>
      </c>
      <c r="H25" s="23">
        <v>31</v>
      </c>
      <c r="I25" s="17">
        <v>1.5393518518518499E-3</v>
      </c>
      <c r="J25" s="17">
        <v>2.0949074074074099E-3</v>
      </c>
      <c r="K25" s="17">
        <v>0.26958333333333301</v>
      </c>
    </row>
    <row r="26" spans="1:11" ht="15.75" x14ac:dyDescent="0.25">
      <c r="A26" s="11" t="s">
        <v>32</v>
      </c>
      <c r="B26" s="23">
        <v>229</v>
      </c>
      <c r="C26" s="23">
        <v>192</v>
      </c>
      <c r="D26" s="23">
        <v>46</v>
      </c>
      <c r="E26" s="15">
        <v>162</v>
      </c>
      <c r="F26" s="23">
        <v>143</v>
      </c>
      <c r="G26" s="23">
        <v>21</v>
      </c>
      <c r="H26" s="23">
        <v>44</v>
      </c>
      <c r="I26" s="27">
        <v>7.59259259259259E-3</v>
      </c>
      <c r="J26" s="17">
        <v>8.7962962962963005E-4</v>
      </c>
      <c r="K26" s="17">
        <v>0.195196759259259</v>
      </c>
    </row>
    <row r="27" spans="1:11" ht="15.75" x14ac:dyDescent="0.25">
      <c r="A27" s="11" t="s">
        <v>33</v>
      </c>
      <c r="B27" s="23">
        <v>196</v>
      </c>
      <c r="C27" s="23">
        <v>139</v>
      </c>
      <c r="D27" s="23">
        <v>17</v>
      </c>
      <c r="E27" s="15">
        <v>177</v>
      </c>
      <c r="F27" s="23">
        <v>126</v>
      </c>
      <c r="G27" s="23">
        <v>2</v>
      </c>
      <c r="H27" s="23">
        <v>9</v>
      </c>
      <c r="I27" s="17">
        <v>2.7893518518518502E-3</v>
      </c>
      <c r="J27" s="17">
        <v>6.3078703703703699E-3</v>
      </c>
      <c r="K27" s="17">
        <v>0.553958333333333</v>
      </c>
    </row>
    <row r="28" spans="1:11" ht="15.75" x14ac:dyDescent="0.25">
      <c r="A28" s="11" t="s">
        <v>34</v>
      </c>
      <c r="B28" s="23">
        <v>131</v>
      </c>
      <c r="C28" s="23">
        <v>118</v>
      </c>
      <c r="D28" s="23">
        <v>27</v>
      </c>
      <c r="E28" s="15">
        <v>80</v>
      </c>
      <c r="F28" s="23">
        <v>74</v>
      </c>
      <c r="G28" s="23">
        <v>24</v>
      </c>
      <c r="H28" s="23">
        <v>39</v>
      </c>
      <c r="I28" s="27">
        <v>3.3379629629629599E-2</v>
      </c>
      <c r="J28" s="17">
        <v>1.44675925925926E-3</v>
      </c>
      <c r="K28" s="17">
        <v>3.9525462962962998E-2</v>
      </c>
    </row>
    <row r="29" spans="1:11" ht="15.75" x14ac:dyDescent="0.25">
      <c r="A29" s="11" t="s">
        <v>35</v>
      </c>
      <c r="B29" s="23">
        <v>147</v>
      </c>
      <c r="C29" s="23">
        <v>118</v>
      </c>
      <c r="D29" s="23">
        <v>29</v>
      </c>
      <c r="E29" s="15">
        <v>113</v>
      </c>
      <c r="F29" s="23">
        <v>95</v>
      </c>
      <c r="G29" s="23">
        <v>5</v>
      </c>
      <c r="H29" s="23">
        <v>20</v>
      </c>
      <c r="I29" s="27">
        <v>3.8738425925925898E-2</v>
      </c>
      <c r="J29" s="17">
        <v>8.9814814814814792E-3</v>
      </c>
      <c r="K29" s="17">
        <v>6.0023148148148103E-2</v>
      </c>
    </row>
    <row r="30" spans="1:11" ht="15.75" x14ac:dyDescent="0.25">
      <c r="A30" s="11" t="s">
        <v>36</v>
      </c>
      <c r="B30" s="23">
        <v>1257</v>
      </c>
      <c r="C30" s="23">
        <v>1037</v>
      </c>
      <c r="D30" s="23">
        <v>330</v>
      </c>
      <c r="E30" s="15">
        <v>885</v>
      </c>
      <c r="F30" s="23">
        <v>748</v>
      </c>
      <c r="G30" s="23">
        <v>42</v>
      </c>
      <c r="H30" s="23">
        <v>205</v>
      </c>
      <c r="I30" s="17">
        <v>1.35416666666667E-3</v>
      </c>
      <c r="J30" s="17">
        <v>1.1574074074074099E-3</v>
      </c>
      <c r="K30" s="17">
        <v>0.100868055555556</v>
      </c>
    </row>
    <row r="31" spans="1:11" x14ac:dyDescent="0.2">
      <c r="B31" s="24">
        <f t="shared" ref="B31:H31" si="0">SUM(B4:B30)</f>
        <v>21322</v>
      </c>
      <c r="C31" s="24">
        <f t="shared" si="0"/>
        <v>31738</v>
      </c>
      <c r="D31" s="24">
        <f t="shared" si="0"/>
        <v>4426</v>
      </c>
      <c r="E31" s="24">
        <f t="shared" si="0"/>
        <v>15924</v>
      </c>
      <c r="F31" s="24">
        <f t="shared" si="0"/>
        <v>23663</v>
      </c>
      <c r="G31" s="24">
        <f t="shared" si="0"/>
        <v>972</v>
      </c>
      <c r="H31" s="24">
        <f t="shared" si="0"/>
        <v>3134</v>
      </c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7" priority="2" operator="equal">
      <formula>0</formula>
    </cfRule>
    <cfRule type="cellIs" dxfId="16" priority="3" operator="greaterThan">
      <formula>1</formula>
    </cfRule>
  </conditionalFormatting>
  <pageMargins left="0.25" right="0.25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5" priority="2" operator="equal">
      <formula>0</formula>
    </cfRule>
    <cfRule type="cellIs" dxfId="1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3" priority="2" operator="equal">
      <formula>0</formula>
    </cfRule>
    <cfRule type="cellIs" dxfId="1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2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2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2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22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1" priority="2" operator="equal">
      <formula>0</formula>
    </cfRule>
    <cfRule type="cellIs" dxfId="1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A31" sqref="A31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25</v>
      </c>
      <c r="C4" s="13">
        <f>'[5]1'!$C$4</f>
        <v>124</v>
      </c>
      <c r="D4" s="14">
        <f>_xlfn.IFNA(VLOOKUP($A4,'[6]1'!$A$2:$B$28,2,0), "x")</f>
        <v>25</v>
      </c>
      <c r="E4" s="18">
        <f t="shared" ref="E4:E30" si="1">B4-G4-D4</f>
        <v>0</v>
      </c>
      <c r="F4" s="13">
        <f>C4-H4-'[5]1'!$C$2</f>
        <v>91</v>
      </c>
      <c r="G4" s="16">
        <f>_xlfn.IFNA(VLOOKUP($A4&amp;" ЕДДС",'[7]1'!$B$2:$D$60000,3,0), "x")</f>
        <v>0</v>
      </c>
      <c r="H4" s="13">
        <f>'[5]1'!$C$3</f>
        <v>15</v>
      </c>
      <c r="I4" s="17">
        <f>_xlfn.IFNA(VLOOKUP($A4&amp;" ЕДДС",'[8]1'!$B$2:$E$60,2,0)/86400, "")</f>
        <v>7.7546296296296295E-3</v>
      </c>
      <c r="J4" s="17">
        <f>_xlfn.IFNA(VLOOKUP($A4&amp;" ЕДДС",'[8]1'!$B$2:$E$60,3,0)/86400, "")</f>
        <v>0</v>
      </c>
      <c r="K4" s="17">
        <f>_xlfn.IFNA(VLOOKUP($A4&amp;" ЕДДС",'[8]1'!$B$2:$E$60,4,0)/86400, "")</f>
        <v>0</v>
      </c>
      <c r="L4" s="17" t="str">
        <f>_xlfn.IFNA(VLOOKUP($A4&amp;" ЕДДС",'[8]1'!$B$1:$E$60,1,0),"")</f>
        <v>Велижский ЕДДС</v>
      </c>
      <c r="M4" s="16">
        <f>_xlfn.IFNA(VLOOKUP($A4&amp;" ЕДДС",'[7]1'!$B$2:$D$60000,2,0), "x")</f>
        <v>0</v>
      </c>
    </row>
    <row r="5" spans="1:13" ht="15.75" x14ac:dyDescent="0.25">
      <c r="A5" s="11" t="s">
        <v>11</v>
      </c>
      <c r="B5" s="12">
        <f t="shared" si="0"/>
        <v>210</v>
      </c>
      <c r="C5" s="13">
        <f>'[5]1'!$C$7</f>
        <v>1308</v>
      </c>
      <c r="D5" s="14">
        <f>_xlfn.IFNA(VLOOKUP($A5,'[6]1'!$A$2:$B$28,2,0), "x")</f>
        <v>210</v>
      </c>
      <c r="E5" s="18">
        <f t="shared" si="1"/>
        <v>0</v>
      </c>
      <c r="F5" s="13">
        <f>C5-H5-'[5]1'!$C$5</f>
        <v>1034</v>
      </c>
      <c r="G5" s="16">
        <f>_xlfn.IFNA(VLOOKUP($A5&amp;" ЕДДС",'[7]1'!$B$2:$D$60000,3,0), "x")</f>
        <v>0</v>
      </c>
      <c r="H5" s="13">
        <f>'[5]1'!$C$6</f>
        <v>105</v>
      </c>
      <c r="I5" s="17">
        <f>_xlfn.IFNA(VLOOKUP($A5&amp;" ЕДДС",'[8]1'!$B$2:$E$60,2,0)/86400, "")</f>
        <v>5.6712962962962967E-4</v>
      </c>
      <c r="J5" s="17">
        <f>_xlfn.IFNA(VLOOKUP($A5&amp;" ЕДДС",'[8]1'!$B$2:$E$60,3,0)/86400, "")</f>
        <v>0</v>
      </c>
      <c r="K5" s="17">
        <f>_xlfn.IFNA(VLOOKUP($A5&amp;" ЕДДС",'[8]1'!$B$2:$E$60,4,0)/86400, "")</f>
        <v>0</v>
      </c>
      <c r="L5" s="17" t="str">
        <f>_xlfn.IFNA(VLOOKUP($A5&amp;" ЕДДС",'[8]1'!$B$1:$E$60,1,0),"")</f>
        <v>Вяземский ЕДДС</v>
      </c>
      <c r="M5" s="16">
        <f>_xlfn.IFNA(VLOOKUP($A5&amp;" ЕДДС",'[7]1'!$B$2:$D$60000,2,0), "x")</f>
        <v>0</v>
      </c>
    </row>
    <row r="6" spans="1:13" ht="15.75" x14ac:dyDescent="0.25">
      <c r="A6" s="11" t="s">
        <v>12</v>
      </c>
      <c r="B6" s="12">
        <f t="shared" si="0"/>
        <v>102</v>
      </c>
      <c r="C6" s="13">
        <f>'[5]1'!$C$10</f>
        <v>681</v>
      </c>
      <c r="D6" s="14">
        <f>_xlfn.IFNA(VLOOKUP($A6,'[6]1'!$A$2:$B$28,2,0), "x")</f>
        <v>102</v>
      </c>
      <c r="E6" s="18">
        <f t="shared" si="1"/>
        <v>0</v>
      </c>
      <c r="F6" s="13">
        <f>C6-H6-'[5]1'!$C$8</f>
        <v>532</v>
      </c>
      <c r="G6" s="16">
        <f>_xlfn.IFNA(VLOOKUP($A6&amp;" ЕДДС",'[7]1'!$B$2:$D$60000,3,0), "x")</f>
        <v>0</v>
      </c>
      <c r="H6" s="13">
        <f>'[5]1'!$C$9</f>
        <v>51</v>
      </c>
      <c r="I6" s="17">
        <f>_xlfn.IFNA(VLOOKUP($A6&amp;" ЕДДС",'[8]1'!$B$2:$E$60,2,0)/86400, "")</f>
        <v>6.5972222222222224E-4</v>
      </c>
      <c r="J6" s="17">
        <f>_xlfn.IFNA(VLOOKUP($A6&amp;" ЕДДС",'[8]1'!$B$2:$E$60,3,0)/86400, "")</f>
        <v>0</v>
      </c>
      <c r="K6" s="17">
        <f>_xlfn.IFNA(VLOOKUP($A6&amp;" ЕДДС",'[8]1'!$B$2:$E$60,4,0)/86400, "")</f>
        <v>0</v>
      </c>
      <c r="L6" s="17" t="str">
        <f>_xlfn.IFNA(VLOOKUP($A6&amp;" ЕДДС",'[8]1'!$B$1:$E$60,1,0),"")</f>
        <v>Гагаринский ЕДДС</v>
      </c>
      <c r="M6" s="16">
        <f>_xlfn.IFNA(VLOOKUP($A6&amp;" ЕДДС",'[7]1'!$B$2:$D$60000,2,0), "x")</f>
        <v>0</v>
      </c>
    </row>
    <row r="7" spans="1:13" ht="15.75" x14ac:dyDescent="0.25">
      <c r="A7" s="11" t="s">
        <v>13</v>
      </c>
      <c r="B7" s="12">
        <f t="shared" si="0"/>
        <v>3</v>
      </c>
      <c r="C7" s="13">
        <f>'[5]1'!$C$13</f>
        <v>39</v>
      </c>
      <c r="D7" s="14">
        <f>_xlfn.IFNA(VLOOKUP($A7,'[6]1'!$A$2:$B$28,2,0), "x")</f>
        <v>3</v>
      </c>
      <c r="E7" s="18">
        <f t="shared" si="1"/>
        <v>0</v>
      </c>
      <c r="F7" s="13">
        <f>C7-H7-'[5]1'!$C$11</f>
        <v>31</v>
      </c>
      <c r="G7" s="16">
        <f>_xlfn.IFNA(VLOOKUP($A7&amp;" ЕДДС",'[7]1'!$B$2:$D$60000,3,0), "x")</f>
        <v>0</v>
      </c>
      <c r="H7" s="13">
        <f>'[5]1'!$C$12</f>
        <v>3</v>
      </c>
      <c r="I7" s="17">
        <f>_xlfn.IFNA(VLOOKUP($A7&amp;" ЕДДС",'[8]1'!$B$2:$E$60,2,0)/86400, "")</f>
        <v>5.3240740740740744E-4</v>
      </c>
      <c r="J7" s="17">
        <f>_xlfn.IFNA(VLOOKUP($A7&amp;" ЕДДС",'[8]1'!$B$2:$E$60,3,0)/86400, "")</f>
        <v>0</v>
      </c>
      <c r="K7" s="17">
        <f>_xlfn.IFNA(VLOOKUP($A7&amp;" ЕДДС",'[8]1'!$B$2:$E$60,4,0)/86400, "")</f>
        <v>0</v>
      </c>
      <c r="L7" s="17" t="str">
        <f>_xlfn.IFNA(VLOOKUP($A7&amp;" ЕДДС",'[8]1'!$B$1:$E$60,1,0),"")</f>
        <v>Глинковский ЕДДС</v>
      </c>
      <c r="M7" s="16">
        <f>_xlfn.IFNA(VLOOKUP($A7&amp;" ЕДДС",'[7]1'!$B$2:$D$60000,2,0), "x")</f>
        <v>0</v>
      </c>
    </row>
    <row r="8" spans="1:13" ht="15.75" x14ac:dyDescent="0.25">
      <c r="A8" s="11" t="s">
        <v>14</v>
      </c>
      <c r="B8" s="12">
        <f t="shared" si="0"/>
        <v>14</v>
      </c>
      <c r="C8" s="13">
        <f>'[5]1'!$C$16</f>
        <v>223</v>
      </c>
      <c r="D8" s="14">
        <f>_xlfn.IFNA(VLOOKUP($A8,'[6]1'!$A$2:$B$28,2,0), "x")</f>
        <v>14</v>
      </c>
      <c r="E8" s="18">
        <f t="shared" si="1"/>
        <v>0</v>
      </c>
      <c r="F8" s="13">
        <f>C8-H8-'[5]1'!$C$14</f>
        <v>192</v>
      </c>
      <c r="G8" s="16">
        <f>_xlfn.IFNA(VLOOKUP($A8&amp;" ЕДДС",'[7]1'!$B$2:$D$60000,3,0), "x")</f>
        <v>0</v>
      </c>
      <c r="H8" s="13">
        <f>'[5]1'!$C$15</f>
        <v>10</v>
      </c>
      <c r="I8" s="17">
        <f>_xlfn.IFNA(VLOOKUP($A8&amp;" ЕДДС",'[8]1'!$B$2:$E$60,2,0)/86400, "")</f>
        <v>6.3657407407407413E-4</v>
      </c>
      <c r="J8" s="17">
        <f>_xlfn.IFNA(VLOOKUP($A8&amp;" ЕДДС",'[8]1'!$B$2:$E$60,3,0)/86400, "")</f>
        <v>0</v>
      </c>
      <c r="K8" s="17">
        <f>_xlfn.IFNA(VLOOKUP($A8&amp;" ЕДДС",'[8]1'!$B$2:$E$60,4,0)/86400, "")</f>
        <v>0</v>
      </c>
      <c r="L8" s="17" t="str">
        <f>_xlfn.IFNA(VLOOKUP($A8&amp;" ЕДДС",'[8]1'!$B$1:$E$60,1,0),"")</f>
        <v>Демидовский ЕДДС</v>
      </c>
      <c r="M8" s="16">
        <f>_xlfn.IFNA(VLOOKUP($A8&amp;" ЕДДС",'[7]1'!$B$2:$D$60000,2,0), "x")</f>
        <v>0</v>
      </c>
    </row>
    <row r="9" spans="1:13" ht="15.75" x14ac:dyDescent="0.25">
      <c r="A9" s="11" t="s">
        <v>15</v>
      </c>
      <c r="B9" s="12">
        <f t="shared" si="0"/>
        <v>27</v>
      </c>
      <c r="C9" s="13">
        <f>'[5]1'!$C$19</f>
        <v>234</v>
      </c>
      <c r="D9" s="14">
        <f>_xlfn.IFNA(VLOOKUP($A9,'[6]1'!$A$2:$B$28,2,0), "x")</f>
        <v>27</v>
      </c>
      <c r="E9" s="18">
        <f t="shared" si="1"/>
        <v>0</v>
      </c>
      <c r="F9" s="13">
        <f>C9-H9-'[5]1'!$C$17</f>
        <v>187</v>
      </c>
      <c r="G9" s="16">
        <f>_xlfn.IFNA(VLOOKUP($A9&amp;" ЕДДС",'[7]1'!$B$2:$D$60000,3,0), "x")</f>
        <v>0</v>
      </c>
      <c r="H9" s="13">
        <f>'[5]1'!$C$18</f>
        <v>19</v>
      </c>
      <c r="I9" s="17" t="str">
        <f>_xlfn.IFNA(VLOOKUP($A9&amp;" ЕДДС",'[8]1'!$B$2:$E$60,2,0)/86400, "")</f>
        <v/>
      </c>
      <c r="J9" s="17" t="str">
        <f>_xlfn.IFNA(VLOOKUP($A9&amp;" ЕДДС",'[8]1'!$B$2:$E$60,3,0)/86400, "")</f>
        <v/>
      </c>
      <c r="K9" s="17" t="str">
        <f>_xlfn.IFNA(VLOOKUP($A9&amp;" ЕДДС",'[8]1'!$B$2:$E$60,4,0)/86400, "")</f>
        <v/>
      </c>
      <c r="L9" s="17" t="str">
        <f>_xlfn.IFNA(VLOOKUP($A9&amp;" ЕДДС",'[8]1'!$B$1:$E$60,1,0),"")</f>
        <v/>
      </c>
      <c r="M9" s="16">
        <f>_xlfn.IFNA(VLOOKUP($A9&amp;" ЕДДС",'[7]1'!$B$2:$D$60000,2,0), "x")</f>
        <v>0</v>
      </c>
    </row>
    <row r="10" spans="1:13" ht="15.75" x14ac:dyDescent="0.25">
      <c r="A10" s="11" t="s">
        <v>16</v>
      </c>
      <c r="B10" s="12">
        <f t="shared" si="0"/>
        <v>54</v>
      </c>
      <c r="C10" s="13">
        <f>'[5]1'!$C$22</f>
        <v>283</v>
      </c>
      <c r="D10" s="14">
        <f>_xlfn.IFNA(VLOOKUP($A10,'[6]1'!$A$2:$B$28,2,0), "x")</f>
        <v>54</v>
      </c>
      <c r="E10" s="18">
        <f t="shared" si="1"/>
        <v>0</v>
      </c>
      <c r="F10" s="13">
        <f>C10-H10-'[5]1'!$C$20</f>
        <v>207</v>
      </c>
      <c r="G10" s="16">
        <f>_xlfn.IFNA(VLOOKUP($A10&amp;" ЕДДС",'[7]1'!$B$2:$D$60000,3,0), "x")</f>
        <v>0</v>
      </c>
      <c r="H10" s="13">
        <f>'[5]1'!$C$21</f>
        <v>42</v>
      </c>
      <c r="I10" s="17">
        <f>_xlfn.IFNA(VLOOKUP($A10&amp;" ЕДДС",'[8]1'!$B$2:$E$60,2,0)/86400, "")</f>
        <v>2.199074074074074E-4</v>
      </c>
      <c r="J10" s="17">
        <f>_xlfn.IFNA(VLOOKUP($A10&amp;" ЕДДС",'[8]1'!$B$2:$E$60,3,0)/86400, "")</f>
        <v>0</v>
      </c>
      <c r="K10" s="17">
        <f>_xlfn.IFNA(VLOOKUP($A10&amp;" ЕДДС",'[8]1'!$B$2:$E$60,4,0)/86400, "")</f>
        <v>0</v>
      </c>
      <c r="L10" s="17" t="str">
        <f>_xlfn.IFNA(VLOOKUP($A10&amp;" ЕДДС",'[8]1'!$B$1:$E$60,1,0),"")</f>
        <v>Дорогобужский ЕДДС</v>
      </c>
      <c r="M10" s="16">
        <f>_xlfn.IFNA(VLOOKUP($A10&amp;" ЕДДС",'[7]1'!$B$2:$D$60000,2,0), "x")</f>
        <v>0</v>
      </c>
    </row>
    <row r="11" spans="1:13" ht="15.75" x14ac:dyDescent="0.25">
      <c r="A11" s="11" t="s">
        <v>17</v>
      </c>
      <c r="B11" s="12">
        <f t="shared" si="0"/>
        <v>173</v>
      </c>
      <c r="C11" s="13">
        <f>'[5]1'!$C$25</f>
        <v>161</v>
      </c>
      <c r="D11" s="14">
        <f>_xlfn.IFNA(VLOOKUP($A11,'[6]1'!$A$2:$B$28,2,0), "x")</f>
        <v>20</v>
      </c>
      <c r="E11" s="18">
        <f t="shared" si="1"/>
        <v>153</v>
      </c>
      <c r="F11" s="13">
        <f>C11-H11-'[5]1'!$C$23</f>
        <v>139</v>
      </c>
      <c r="G11" s="16" t="str">
        <f>_xlfn.IFNA(VLOOKUP($A11&amp;" ЕДДС",'[7]1'!$B$2:$D$60000,3,0), "0")</f>
        <v>0</v>
      </c>
      <c r="H11" s="13">
        <f>'[5]1'!$C$24</f>
        <v>4</v>
      </c>
      <c r="I11" s="17">
        <f>_xlfn.IFNA(VLOOKUP($A11&amp;" ЕДДС",'[8]1'!$B$2:$E$60,2,0)/86400, "")</f>
        <v>3.4722222222222222E-5</v>
      </c>
      <c r="J11" s="17">
        <f>_xlfn.IFNA(VLOOKUP($A11&amp;" ЕДДС",'[8]1'!$B$2:$E$60,3,0)/86400, "")</f>
        <v>0</v>
      </c>
      <c r="K11" s="17">
        <f>_xlfn.IFNA(VLOOKUP($A11&amp;" ЕДДС",'[8]1'!$B$2:$E$60,4,0)/86400, "")</f>
        <v>0</v>
      </c>
      <c r="L11" s="17" t="str">
        <f>_xlfn.IFNA(VLOOKUP($A11&amp;" ЕДДС",'[8]1'!$B$1:$E$60,1,0),"")</f>
        <v>Духовщинский ЕДДС</v>
      </c>
      <c r="M11" s="16" t="str">
        <f>_xlfn.IFNA(VLOOKUP($A11&amp;" СОДЧ",'[7]1'!$B$2:$D$60000,2,0), "153")</f>
        <v>153</v>
      </c>
    </row>
    <row r="12" spans="1:13" ht="15.75" x14ac:dyDescent="0.25">
      <c r="A12" s="11" t="s">
        <v>18</v>
      </c>
      <c r="B12" s="12">
        <f t="shared" si="0"/>
        <v>8</v>
      </c>
      <c r="C12" s="13">
        <f>'[5]1'!$C$28</f>
        <v>127</v>
      </c>
      <c r="D12" s="14">
        <f>_xlfn.IFNA(VLOOKUP($A12,'[6]1'!$A$2:$B$28,2,0), "x")</f>
        <v>8</v>
      </c>
      <c r="E12" s="18">
        <f t="shared" si="1"/>
        <v>0</v>
      </c>
      <c r="F12" s="13">
        <f>C12-H12-'[5]1'!$C$26</f>
        <v>102</v>
      </c>
      <c r="G12" s="16">
        <f>_xlfn.IFNA(VLOOKUP($A12&amp;" ЕДДС",'[7]1'!$B$2:$D$60000,3,0), "x")</f>
        <v>0</v>
      </c>
      <c r="H12" s="13">
        <f>'[5]1'!$C$27</f>
        <v>8</v>
      </c>
      <c r="I12" s="17">
        <f>_xlfn.IFNA(VLOOKUP($A12&amp;" ЕДДС",'[8]1'!$B$2:$E$60,2,0)/86400, "")</f>
        <v>4.9652777777777777E-3</v>
      </c>
      <c r="J12" s="17">
        <f>_xlfn.IFNA(VLOOKUP($A12&amp;" ЕДДС",'[8]1'!$B$2:$E$60,3,0)/86400, "")</f>
        <v>0</v>
      </c>
      <c r="K12" s="17">
        <f>_xlfn.IFNA(VLOOKUP($A12&amp;" ЕДДС",'[8]1'!$B$2:$E$60,4,0)/86400, "")</f>
        <v>0</v>
      </c>
      <c r="L12" s="17" t="str">
        <f>_xlfn.IFNA(VLOOKUP($A12&amp;" ЕДДС",'[8]1'!$B$1:$E$60,1,0),"")</f>
        <v>Ельнинский ЕДДС</v>
      </c>
      <c r="M12" s="16">
        <f>_xlfn.IFNA(VLOOKUP($A12&amp;" ЕДДС",'[7]1'!$B$2:$D$60000,2,0), "x")</f>
        <v>0</v>
      </c>
    </row>
    <row r="13" spans="1:13" ht="15.75" x14ac:dyDescent="0.25">
      <c r="A13" s="11" t="s">
        <v>19</v>
      </c>
      <c r="B13" s="12">
        <f t="shared" si="0"/>
        <v>56</v>
      </c>
      <c r="C13" s="13">
        <f>'[5]1'!$C$31</f>
        <v>98</v>
      </c>
      <c r="D13" s="14">
        <f>_xlfn.IFNA(VLOOKUP($A13,'[6]1'!$A$2:$B$28,2,0), "x")</f>
        <v>56</v>
      </c>
      <c r="E13" s="18">
        <f t="shared" si="1"/>
        <v>0</v>
      </c>
      <c r="F13" s="13">
        <f>C13-H13-'[5]1'!$C$29</f>
        <v>55</v>
      </c>
      <c r="G13" s="16">
        <f>_xlfn.IFNA(VLOOKUP($A13&amp;" ЕДДС",'[7]1'!$B$2:$D$60000,3,0), "x")</f>
        <v>0</v>
      </c>
      <c r="H13" s="13">
        <f>'[5]1'!$C$30</f>
        <v>34</v>
      </c>
      <c r="I13" s="17">
        <f>_xlfn.IFNA(VLOOKUP($A13&amp;" ЕДДС",'[8]1'!$B$2:$E$60,2,0)/86400, "")</f>
        <v>4.7453703703703704E-4</v>
      </c>
      <c r="J13" s="17">
        <f>_xlfn.IFNA(VLOOKUP($A13&amp;" ЕДДС",'[8]1'!$B$2:$E$60,3,0)/86400, "")</f>
        <v>0</v>
      </c>
      <c r="K13" s="17">
        <f>_xlfn.IFNA(VLOOKUP($A13&amp;" ЕДДС",'[8]1'!$B$2:$E$60,4,0)/86400, "")</f>
        <v>0</v>
      </c>
      <c r="L13" s="17" t="str">
        <f>_xlfn.IFNA(VLOOKUP($A13&amp;" ЕДДС",'[8]1'!$B$1:$E$60,1,0),"")</f>
        <v>Ершичский ЕДДС</v>
      </c>
      <c r="M13" s="16">
        <f>_xlfn.IFNA(VLOOKUP($A13&amp;" ЕДДС",'[7]1'!$B$2:$D$60000,2,0), "x")</f>
        <v>0</v>
      </c>
    </row>
    <row r="14" spans="1:13" ht="15.75" x14ac:dyDescent="0.25">
      <c r="A14" s="11" t="s">
        <v>20</v>
      </c>
      <c r="B14" s="12">
        <f t="shared" si="0"/>
        <v>17</v>
      </c>
      <c r="C14" s="13">
        <f>'[5]1'!$C$34</f>
        <v>102</v>
      </c>
      <c r="D14" s="14">
        <f>_xlfn.IFNA(VLOOKUP($A14,'[6]1'!$A$2:$B$28,2,0), "x")</f>
        <v>17</v>
      </c>
      <c r="E14" s="18">
        <f t="shared" si="1"/>
        <v>0</v>
      </c>
      <c r="F14" s="13">
        <f>C14-H14-'[5]1'!$C$32</f>
        <v>77</v>
      </c>
      <c r="G14" s="16">
        <f>_xlfn.IFNA(VLOOKUP($A14&amp;" ЕДДС",'[7]1'!$B$2:$D$60000,3,0), "x")</f>
        <v>0</v>
      </c>
      <c r="H14" s="13">
        <f>'[5]1'!$C$33</f>
        <v>13</v>
      </c>
      <c r="I14" s="17">
        <f>_xlfn.IFNA(VLOOKUP($A14&amp;" ЕДДС",'[8]1'!$B$2:$E$60,2,0)/86400, "")</f>
        <v>1.2268518518518518E-3</v>
      </c>
      <c r="J14" s="17">
        <f>_xlfn.IFNA(VLOOKUP($A14&amp;" ЕДДС",'[8]1'!$B$2:$E$60,3,0)/86400, "")</f>
        <v>0</v>
      </c>
      <c r="K14" s="17">
        <f>_xlfn.IFNA(VLOOKUP($A14&amp;" ЕДДС",'[8]1'!$B$2:$E$60,4,0)/86400, "")</f>
        <v>0</v>
      </c>
      <c r="L14" s="17" t="str">
        <f>_xlfn.IFNA(VLOOKUP($A14&amp;" ЕДДС",'[8]1'!$B$1:$E$60,1,0),"")</f>
        <v>Кардымовский ЕДДС</v>
      </c>
      <c r="M14" s="16">
        <f>_xlfn.IFNA(VLOOKUP($A14&amp;" ЕДДС",'[7]1'!$B$2:$D$60000,2,0), "x")</f>
        <v>0</v>
      </c>
    </row>
    <row r="15" spans="1:13" ht="15.75" x14ac:dyDescent="0.25">
      <c r="A15" s="11" t="s">
        <v>21</v>
      </c>
      <c r="B15" s="12">
        <f t="shared" si="0"/>
        <v>17</v>
      </c>
      <c r="C15" s="13">
        <f>'[5]1'!$C$37</f>
        <v>141</v>
      </c>
      <c r="D15" s="14">
        <f>_xlfn.IFNA(VLOOKUP($A15,'[6]1'!$A$2:$B$28,2,0), "x")</f>
        <v>17</v>
      </c>
      <c r="E15" s="18">
        <f t="shared" si="1"/>
        <v>0</v>
      </c>
      <c r="F15" s="13">
        <f>C15-H15-'[5]1'!$C$35</f>
        <v>116</v>
      </c>
      <c r="G15" s="16">
        <f>_xlfn.IFNA(VLOOKUP($A15&amp;" ЕДДС",'[7]1'!$B$2:$D$60000,3,0), "x")</f>
        <v>0</v>
      </c>
      <c r="H15" s="13">
        <f>'[5]1'!$C$36</f>
        <v>14</v>
      </c>
      <c r="I15" s="17">
        <f>_xlfn.IFNA(VLOOKUP($A15&amp;" ЕДДС",'[8]1'!$B$2:$E$60,2,0)/86400, "")</f>
        <v>3.5416666666666665E-3</v>
      </c>
      <c r="J15" s="17">
        <f>_xlfn.IFNA(VLOOKUP($A15&amp;" ЕДДС",'[8]1'!$B$2:$E$60,3,0)/86400, "")</f>
        <v>0</v>
      </c>
      <c r="K15" s="17">
        <f>_xlfn.IFNA(VLOOKUP($A15&amp;" ЕДДС",'[8]1'!$B$2:$E$60,4,0)/86400, "")</f>
        <v>0</v>
      </c>
      <c r="L15" s="17" t="str">
        <f>_xlfn.IFNA(VLOOKUP($A15&amp;" ЕДДС",'[8]1'!$B$1:$E$60,1,0),"")</f>
        <v>Краснинский ЕДДС</v>
      </c>
      <c r="M15" s="16">
        <f>_xlfn.IFNA(VLOOKUP($A15&amp;" ЕДДС",'[7]1'!$B$2:$D$60000,2,0), "x")</f>
        <v>0</v>
      </c>
    </row>
    <row r="16" spans="1:13" ht="15.75" x14ac:dyDescent="0.25">
      <c r="A16" s="11" t="s">
        <v>22</v>
      </c>
      <c r="B16" s="12">
        <f t="shared" si="0"/>
        <v>8</v>
      </c>
      <c r="C16" s="13">
        <f>'[5]1'!$C$40</f>
        <v>92</v>
      </c>
      <c r="D16" s="14">
        <f>_xlfn.IFNA(VLOOKUP($A16,'[6]1'!$A$2:$B$28,2,0), "x")</f>
        <v>8</v>
      </c>
      <c r="E16" s="18">
        <f t="shared" si="1"/>
        <v>0</v>
      </c>
      <c r="F16" s="13">
        <f>C16-H16-'[5]1'!$C$38</f>
        <v>78</v>
      </c>
      <c r="G16" s="16">
        <f>_xlfn.IFNA(VLOOKUP($A16&amp;" ЕДДС",'[7]1'!$B$2:$D$60000,3,0), "x")</f>
        <v>0</v>
      </c>
      <c r="H16" s="13">
        <f>'[5]1'!$C$39</f>
        <v>7</v>
      </c>
      <c r="I16" s="17">
        <f>_xlfn.IFNA(VLOOKUP($A16&amp;" ЕДДС",'[8]1'!$B$2:$E$60,2,0)/86400, "")</f>
        <v>4.0509259259259258E-4</v>
      </c>
      <c r="J16" s="17">
        <f>_xlfn.IFNA(VLOOKUP($A16&amp;" ЕДДС",'[8]1'!$B$2:$E$60,3,0)/86400, "")</f>
        <v>0</v>
      </c>
      <c r="K16" s="17">
        <f>_xlfn.IFNA(VLOOKUP($A16&amp;" ЕДДС",'[8]1'!$B$2:$E$60,4,0)/86400, "")</f>
        <v>0</v>
      </c>
      <c r="L16" s="17" t="str">
        <f>_xlfn.IFNA(VLOOKUP($A16&amp;" ЕДДС",'[8]1'!$B$1:$E$60,1,0),"")</f>
        <v>Монастырщинский ЕДДС</v>
      </c>
      <c r="M16" s="16">
        <f>_xlfn.IFNA(VLOOKUP($A16&amp;" ЕДДС",'[7]1'!$B$2:$D$60000,2,0), "x")</f>
        <v>0</v>
      </c>
    </row>
    <row r="17" spans="1:13" ht="15.75" x14ac:dyDescent="0.25">
      <c r="A17" s="11" t="s">
        <v>23</v>
      </c>
      <c r="B17" s="12">
        <f t="shared" si="0"/>
        <v>20</v>
      </c>
      <c r="C17" s="13">
        <f>'[5]1'!$C$43</f>
        <v>141</v>
      </c>
      <c r="D17" s="14">
        <f>_xlfn.IFNA(VLOOKUP($A17,'[6]1'!$A$2:$B$28,2,0), "x")</f>
        <v>20</v>
      </c>
      <c r="E17" s="18">
        <f t="shared" si="1"/>
        <v>0</v>
      </c>
      <c r="F17" s="13">
        <f>C17-H17-'[5]1'!$C$41</f>
        <v>113</v>
      </c>
      <c r="G17" s="16">
        <f>_xlfn.IFNA(VLOOKUP($A17&amp;" ЕДДС",'[7]1'!$B$2:$D$60000,3,0), "x")</f>
        <v>0</v>
      </c>
      <c r="H17" s="13">
        <f>'[5]1'!$C$42</f>
        <v>13</v>
      </c>
      <c r="I17" s="17">
        <f>_xlfn.IFNA(VLOOKUP($A17&amp;" ЕДДС",'[8]1'!$B$2:$E$60,2,0)/86400, "")</f>
        <v>3.4340277777777775E-2</v>
      </c>
      <c r="J17" s="17">
        <f>_xlfn.IFNA(VLOOKUP($A17&amp;" ЕДДС",'[8]1'!$B$2:$E$60,3,0)/86400, "")</f>
        <v>0</v>
      </c>
      <c r="K17" s="17">
        <f>_xlfn.IFNA(VLOOKUP($A17&amp;" ЕДДС",'[8]1'!$B$2:$E$60,4,0)/86400, "")</f>
        <v>0</v>
      </c>
      <c r="L17" s="17" t="str">
        <f>_xlfn.IFNA(VLOOKUP($A17&amp;" ЕДДС",'[8]1'!$B$1:$E$60,1,0),"")</f>
        <v>Новодугинский ЕДДС</v>
      </c>
      <c r="M17" s="16">
        <f>_xlfn.IFNA(VLOOKUP($A17&amp;" ЕДДС",'[7]1'!$B$2:$D$60000,2,0), "x")</f>
        <v>0</v>
      </c>
    </row>
    <row r="18" spans="1:13" ht="15.75" x14ac:dyDescent="0.25">
      <c r="A18" s="11" t="s">
        <v>24</v>
      </c>
      <c r="B18" s="12">
        <f t="shared" si="0"/>
        <v>105</v>
      </c>
      <c r="C18" s="13">
        <f>'[5]1'!$C$46</f>
        <v>428</v>
      </c>
      <c r="D18" s="14">
        <f>_xlfn.IFNA(VLOOKUP($A18,'[6]1'!$A$2:$B$28,2,0), "x")</f>
        <v>105</v>
      </c>
      <c r="E18" s="18">
        <f t="shared" si="1"/>
        <v>0</v>
      </c>
      <c r="F18" s="13">
        <f>C18-H18-'[5]1'!$C$44</f>
        <v>335</v>
      </c>
      <c r="G18" s="16">
        <f>_xlfn.IFNA(VLOOKUP($A18&amp;" ЕДДС",'[7]1'!$B$2:$D$60000,3,0), "x")</f>
        <v>0</v>
      </c>
      <c r="H18" s="13">
        <f>'[5]1'!$C$45</f>
        <v>56</v>
      </c>
      <c r="I18" s="17">
        <f>_xlfn.IFNA(VLOOKUP($A18&amp;" ЕДДС",'[8]1'!$B$2:$E$60,2,0)/86400, "")</f>
        <v>3.2407407407407406E-4</v>
      </c>
      <c r="J18" s="17">
        <f>_xlfn.IFNA(VLOOKUP($A18&amp;" ЕДДС",'[8]1'!$B$2:$E$60,3,0)/86400, "")</f>
        <v>0</v>
      </c>
      <c r="K18" s="17">
        <f>_xlfn.IFNA(VLOOKUP($A18&amp;" ЕДДС",'[8]1'!$B$2:$E$60,4,0)/86400, "")</f>
        <v>0</v>
      </c>
      <c r="L18" s="17" t="str">
        <f>_xlfn.IFNA(VLOOKUP($A18&amp;" ЕДДС",'[8]1'!$B$1:$E$60,1,0),"")</f>
        <v>Починковский ЕДДС</v>
      </c>
      <c r="M18" s="16">
        <f>_xlfn.IFNA(VLOOKUP($A18&amp;" ЕДДС",'[7]1'!$B$2:$D$60000,2,0), "x")</f>
        <v>0</v>
      </c>
    </row>
    <row r="19" spans="1:13" ht="15.75" x14ac:dyDescent="0.25">
      <c r="A19" s="11" t="s">
        <v>25</v>
      </c>
      <c r="B19" s="12">
        <f t="shared" si="0"/>
        <v>190</v>
      </c>
      <c r="C19" s="13">
        <f>'[5]1'!$C$49</f>
        <v>1100</v>
      </c>
      <c r="D19" s="14">
        <f>_xlfn.IFNA(VLOOKUP($A19,'[6]1'!$A$2:$B$28,2,0), "x")</f>
        <v>190</v>
      </c>
      <c r="E19" s="18">
        <f t="shared" si="1"/>
        <v>0</v>
      </c>
      <c r="F19" s="13">
        <f>C19-H19-'[5]1'!$C$47</f>
        <v>860</v>
      </c>
      <c r="G19" s="16">
        <f>_xlfn.IFNA(VLOOKUP($A19&amp;" ЕДДС",'[7]1'!$B$2:$D$60000,3,0), "x")</f>
        <v>0</v>
      </c>
      <c r="H19" s="13">
        <f>'[5]1'!$C$48</f>
        <v>107</v>
      </c>
      <c r="I19" s="17">
        <f>_xlfn.IFNA(VLOOKUP($A19&amp;" ЕДДС",'[8]1'!$B$2:$E$60,2,0)/86400, "")</f>
        <v>3.0555555555555557E-3</v>
      </c>
      <c r="J19" s="17">
        <f>_xlfn.IFNA(VLOOKUP($A19&amp;" ЕДДС",'[8]1'!$B$2:$E$60,3,0)/86400, "")</f>
        <v>0</v>
      </c>
      <c r="K19" s="17">
        <f>_xlfn.IFNA(VLOOKUP($A19&amp;" ЕДДС",'[8]1'!$B$2:$E$60,4,0)/86400, "")</f>
        <v>0</v>
      </c>
      <c r="L19" s="17" t="str">
        <f>_xlfn.IFNA(VLOOKUP($A19&amp;" ЕДДС",'[8]1'!$B$1:$E$60,1,0),"")</f>
        <v>Рославльский ЕДДС</v>
      </c>
      <c r="M19" s="16">
        <f>_xlfn.IFNA(VLOOKUP($A19&amp;" ЕДДС",'[7]1'!$B$2:$D$60000,2,0), "x")</f>
        <v>0</v>
      </c>
    </row>
    <row r="20" spans="1:13" ht="15.75" x14ac:dyDescent="0.25">
      <c r="A20" s="11" t="s">
        <v>26</v>
      </c>
      <c r="B20" s="12">
        <f t="shared" si="0"/>
        <v>31</v>
      </c>
      <c r="C20" s="13">
        <f>'[5]1'!$C$52</f>
        <v>310</v>
      </c>
      <c r="D20" s="14">
        <f>_xlfn.IFNA(VLOOKUP($A20,'[6]1'!$A$2:$B$28,2,0), "x")</f>
        <v>31</v>
      </c>
      <c r="E20" s="18">
        <f t="shared" si="1"/>
        <v>0</v>
      </c>
      <c r="F20" s="13">
        <f>C20-H20-'[5]1'!$C$50</f>
        <v>268</v>
      </c>
      <c r="G20" s="16">
        <f>_xlfn.IFNA(VLOOKUP($A20&amp;" ЕДДС",'[7]1'!$B$2:$D$60000,3,0), "x")</f>
        <v>0</v>
      </c>
      <c r="H20" s="13">
        <f>'[5]1'!$C$51</f>
        <v>18</v>
      </c>
      <c r="I20" s="17">
        <f>_xlfn.IFNA(VLOOKUP($A20&amp;" ЕДДС",'[8]1'!$B$2:$E$60,2,0)/86400, "")</f>
        <v>3.5879629629629629E-4</v>
      </c>
      <c r="J20" s="17">
        <f>_xlfn.IFNA(VLOOKUP($A20&amp;" ЕДДС",'[8]1'!$B$2:$E$60,3,0)/86400, "")</f>
        <v>0</v>
      </c>
      <c r="K20" s="17">
        <f>_xlfn.IFNA(VLOOKUP($A20&amp;" ЕДДС",'[8]1'!$B$2:$E$60,4,0)/86400, "")</f>
        <v>0</v>
      </c>
      <c r="L20" s="17" t="str">
        <f>_xlfn.IFNA(VLOOKUP($A20&amp;" ЕДДС",'[8]1'!$B$1:$E$60,1,0),"")</f>
        <v>Руднянский ЕДДС</v>
      </c>
      <c r="M20" s="16">
        <f>_xlfn.IFNA(VLOOKUP($A20&amp;" ЕДДС",'[7]1'!$B$2:$D$60000,2,0), "x")</f>
        <v>0</v>
      </c>
    </row>
    <row r="21" spans="1:13" ht="15.75" x14ac:dyDescent="0.25">
      <c r="A21" s="11" t="s">
        <v>27</v>
      </c>
      <c r="B21" s="12">
        <f t="shared" si="0"/>
        <v>104</v>
      </c>
      <c r="C21" s="13">
        <f>'[5]1'!$C$55</f>
        <v>808</v>
      </c>
      <c r="D21" s="14">
        <f>_xlfn.IFNA(VLOOKUP($A21,'[6]1'!$A$2:$B$28,2,0), "x")</f>
        <v>104</v>
      </c>
      <c r="E21" s="18">
        <f t="shared" si="1"/>
        <v>0</v>
      </c>
      <c r="F21" s="13">
        <f>C21-H21-'[5]1'!$C$53</f>
        <v>611</v>
      </c>
      <c r="G21" s="16">
        <f>_xlfn.IFNA(VLOOKUP($A21&amp;" ЕДДС",'[7]1'!$B$2:$D$60000,3,0), "x")</f>
        <v>0</v>
      </c>
      <c r="H21" s="13">
        <f>'[5]1'!$C$54</f>
        <v>92</v>
      </c>
      <c r="I21" s="17">
        <f>_xlfn.IFNA(VLOOKUP($A21&amp;" ЕДДС",'[8]1'!$B$2:$E$60,2,0)/86400, "")</f>
        <v>2.6620370370370372E-4</v>
      </c>
      <c r="J21" s="17">
        <f>_xlfn.IFNA(VLOOKUP($A21&amp;" ЕДДС",'[8]1'!$B$2:$E$60,3,0)/86400, "")</f>
        <v>0</v>
      </c>
      <c r="K21" s="17">
        <f>_xlfn.IFNA(VLOOKUP($A21&amp;" ЕДДС",'[8]1'!$B$2:$E$60,4,0)/86400, "")</f>
        <v>0</v>
      </c>
      <c r="L21" s="17" t="str">
        <f>_xlfn.IFNA(VLOOKUP($A21&amp;" ЕДДС",'[8]1'!$B$1:$E$60,1,0),"")</f>
        <v>Сафоновский ЕДДС</v>
      </c>
      <c r="M21" s="16">
        <f>_xlfn.IFNA(VLOOKUP($A21&amp;" ЕДДС",'[7]1'!$B$2:$D$60000,2,0), "x")</f>
        <v>0</v>
      </c>
    </row>
    <row r="22" spans="1:13" ht="15.75" x14ac:dyDescent="0.25">
      <c r="A22" s="11" t="s">
        <v>28</v>
      </c>
      <c r="B22" s="12">
        <f t="shared" si="0"/>
        <v>551</v>
      </c>
      <c r="C22" s="13">
        <f>'[5]1'!$C$58</f>
        <v>17981</v>
      </c>
      <c r="D22" s="14">
        <f>_xlfn.IFNA(VLOOKUP($A22,'[6]1'!$A$2:$B$28,2,0), "x")</f>
        <v>551</v>
      </c>
      <c r="E22" s="18">
        <f t="shared" si="1"/>
        <v>0</v>
      </c>
      <c r="F22" s="13">
        <f>C22-H22-'[5]1'!$C$56</f>
        <v>13616</v>
      </c>
      <c r="G22" s="16">
        <f>_xlfn.IFNA(VLOOKUP("ЕДДС",'[7]1'!$B$2:$D$60000,3,0), "x")</f>
        <v>0</v>
      </c>
      <c r="H22" s="13">
        <f>'[5]1'!$C$57</f>
        <v>373</v>
      </c>
      <c r="I22" s="17">
        <f>_xlfn.IFNA(VLOOKUP("ЕДДС",'[8]1'!$B$2:$E$60,2,0)/86400, "")</f>
        <v>2.7777777777777778E-4</v>
      </c>
      <c r="J22" s="17">
        <f>_xlfn.IFNA(VLOOKUP("ЕДДС",'[8]1'!$B$2:$E$60,3,0)/86400, "")</f>
        <v>0</v>
      </c>
      <c r="K22" s="17">
        <f>_xlfn.IFNA(VLOOKUP("ЕДДС",'[8]1'!$B$2:$E$60,4,0)/86400, "")</f>
        <v>0</v>
      </c>
      <c r="L22" s="17" t="str">
        <f>_xlfn.IFNA(VLOOKUP("ЕДДС",'[8]1'!$B$1:$E$60,1,0),"")</f>
        <v>ЕДДС</v>
      </c>
      <c r="M22" s="16">
        <f>_xlfn.IFNA(VLOOKUP("ЕДДС",'[7]1'!$B$2:$D$60000,2,0), "x")</f>
        <v>0</v>
      </c>
    </row>
    <row r="23" spans="1:13" ht="15.75" x14ac:dyDescent="0.25">
      <c r="A23" s="11" t="s">
        <v>29</v>
      </c>
      <c r="B23" s="12">
        <f t="shared" si="0"/>
        <v>121</v>
      </c>
      <c r="C23" s="13">
        <f>'[5]1'!$C$61</f>
        <v>944</v>
      </c>
      <c r="D23" s="14">
        <f>_xlfn.IFNA(VLOOKUP("Смоленский Р-Н",'[6]1'!$A$2:$B$28,2,0), "x")</f>
        <v>121</v>
      </c>
      <c r="E23" s="18">
        <f t="shared" si="1"/>
        <v>0</v>
      </c>
      <c r="F23" s="13">
        <f>C23-H23-'[5]1'!$C$59</f>
        <v>793</v>
      </c>
      <c r="G23" s="16">
        <f>_xlfn.IFNA(VLOOKUP($A23&amp;" ЕДДС",'[7]1'!$B$2:$D$60000,3,0), "x")</f>
        <v>0</v>
      </c>
      <c r="H23" s="13">
        <f>'[5]1'!$C$60</f>
        <v>65</v>
      </c>
      <c r="I23" s="17">
        <f>_xlfn.IFNA(VLOOKUP($A23&amp;" ЕДДС",'[8]1'!$B$2:$E$60,2,0)/86400, "")</f>
        <v>7.6388888888888893E-4</v>
      </c>
      <c r="J23" s="17">
        <f>_xlfn.IFNA(VLOOKUP($A23&amp;" ЕДДС",'[8]1'!$B$2:$E$60,3,0)/86400, "")</f>
        <v>0</v>
      </c>
      <c r="K23" s="17">
        <f>_xlfn.IFNA(VLOOKUP($A23&amp;" ЕДДС",'[8]1'!$B$2:$E$60,4,0)/86400, "")</f>
        <v>0</v>
      </c>
      <c r="L23" s="17" t="str">
        <f>_xlfn.IFNA(VLOOKUP($A23&amp;" ЕДДС",'[8]1'!$B$1:$E$60,1,0),"")</f>
        <v>Смоленский район ЕДДС</v>
      </c>
      <c r="M23" s="16">
        <f>_xlfn.IFNA(VLOOKUP($A23&amp;" ЕДДС",'[7]1'!$B$2:$D$60000,2,0), "x")</f>
        <v>0</v>
      </c>
    </row>
    <row r="24" spans="1:13" ht="15.75" x14ac:dyDescent="0.25">
      <c r="A24" s="11" t="s">
        <v>30</v>
      </c>
      <c r="B24" s="12">
        <f t="shared" si="0"/>
        <v>29</v>
      </c>
      <c r="C24" s="13">
        <f>'[5]1'!$C$64</f>
        <v>129</v>
      </c>
      <c r="D24" s="14">
        <f>_xlfn.IFNA(VLOOKUP($A24,'[6]1'!$A$2:$B$28,2,0), "x")</f>
        <v>29</v>
      </c>
      <c r="E24" s="18">
        <f t="shared" si="1"/>
        <v>0</v>
      </c>
      <c r="F24" s="13">
        <f>C24-H24-'[5]1'!$C$62</f>
        <v>103</v>
      </c>
      <c r="G24" s="16">
        <f>_xlfn.IFNA(VLOOKUP($A24&amp;" ЕДДС",'[7]1'!$B$2:$D$60000,3,0), "x")</f>
        <v>0</v>
      </c>
      <c r="H24" s="13">
        <f>'[5]1'!$C$63</f>
        <v>16</v>
      </c>
      <c r="I24" s="17">
        <f>_xlfn.IFNA(VLOOKUP($A24&amp;" ЕДДС",'[8]1'!$B$2:$E$60,2,0)/86400, "")</f>
        <v>1.1689814814814816E-3</v>
      </c>
      <c r="J24" s="17">
        <f>_xlfn.IFNA(VLOOKUP($A24&amp;" ЕДДС",'[8]1'!$B$2:$E$60,3,0)/86400, "")</f>
        <v>0</v>
      </c>
      <c r="K24" s="17">
        <f>_xlfn.IFNA(VLOOKUP($A24&amp;" ЕДДС",'[8]1'!$B$2:$E$60,4,0)/86400, "")</f>
        <v>0</v>
      </c>
      <c r="L24" s="17" t="str">
        <f>_xlfn.IFNA(VLOOKUP($A24&amp;" ЕДДС",'[8]1'!$B$1:$E$60,1,0),"")</f>
        <v>Сычевский ЕДДС</v>
      </c>
      <c r="M24" s="16">
        <f>_xlfn.IFNA(VLOOKUP($A24&amp;" ЕДДС",'[7]1'!$B$2:$D$60000,2,0), "x")</f>
        <v>0</v>
      </c>
    </row>
    <row r="25" spans="1:13" ht="15.75" x14ac:dyDescent="0.25">
      <c r="A25" s="11" t="s">
        <v>31</v>
      </c>
      <c r="B25" s="12">
        <f t="shared" si="0"/>
        <v>12</v>
      </c>
      <c r="C25" s="13">
        <f>'[5]1'!$C$67</f>
        <v>55</v>
      </c>
      <c r="D25" s="14">
        <f>_xlfn.IFNA(VLOOKUP($A25,'[6]1'!$A$2:$B$28,2,0), "x")</f>
        <v>12</v>
      </c>
      <c r="E25" s="18">
        <f t="shared" si="1"/>
        <v>0</v>
      </c>
      <c r="F25" s="13">
        <f>C25-H25-'[5]1'!$C$65</f>
        <v>48</v>
      </c>
      <c r="G25" s="16">
        <f>_xlfn.IFNA(VLOOKUP($A25&amp;" ЕДДС",'[7]1'!$B$2:$D$60000,3,0), "x")</f>
        <v>0</v>
      </c>
      <c r="H25" s="13">
        <f>'[5]1'!$C$66</f>
        <v>6</v>
      </c>
      <c r="I25" s="17">
        <f>_xlfn.IFNA(VLOOKUP($A25&amp;" ЕДДС",'[8]1'!$B$2:$E$60,2,0)/86400, "")</f>
        <v>7.9861111111111116E-4</v>
      </c>
      <c r="J25" s="17">
        <f>_xlfn.IFNA(VLOOKUP($A25&amp;" ЕДДС",'[8]1'!$B$2:$E$60,3,0)/86400, "")</f>
        <v>0</v>
      </c>
      <c r="K25" s="17">
        <f>_xlfn.IFNA(VLOOKUP($A25&amp;" ЕДДС",'[8]1'!$B$2:$E$60,4,0)/86400, "")</f>
        <v>0</v>
      </c>
      <c r="L25" s="17" t="str">
        <f>_xlfn.IFNA(VLOOKUP($A25&amp;" ЕДДС",'[8]1'!$B$1:$E$60,1,0),"")</f>
        <v>Темкинский ЕДДС</v>
      </c>
      <c r="M25" s="16">
        <f>_xlfn.IFNA(VLOOKUP($A25&amp;" ЕДДС",'[7]1'!$B$2:$D$60000,2,0), "x")</f>
        <v>0</v>
      </c>
    </row>
    <row r="26" spans="1:13" ht="15.75" x14ac:dyDescent="0.25">
      <c r="A26" s="11" t="s">
        <v>32</v>
      </c>
      <c r="B26" s="12">
        <f t="shared" si="0"/>
        <v>19</v>
      </c>
      <c r="C26" s="13">
        <f>'[5]1'!$C$70</f>
        <v>119</v>
      </c>
      <c r="D26" s="14">
        <f>_xlfn.IFNA(VLOOKUP($A26,'[6]1'!$A$2:$B$28,2,0), "x")</f>
        <v>19</v>
      </c>
      <c r="E26" s="18">
        <f t="shared" si="1"/>
        <v>0</v>
      </c>
      <c r="F26" s="13">
        <f>C26-H26-'[5]1'!$C$68</f>
        <v>84</v>
      </c>
      <c r="G26" s="16">
        <f>_xlfn.IFNA(VLOOKUP($A26&amp;" ЕДДС",'[7]1'!$B$2:$D$60000,3,0), "x")</f>
        <v>0</v>
      </c>
      <c r="H26" s="13">
        <f>'[5]1'!$C$69</f>
        <v>21</v>
      </c>
      <c r="I26" s="17">
        <f>_xlfn.IFNA(VLOOKUP($A26&amp;" ЕДДС",'[8]1'!$B$2:$E$60,2,0)/86400, "")</f>
        <v>6.018518518518519E-4</v>
      </c>
      <c r="J26" s="17">
        <f>_xlfn.IFNA(VLOOKUP($A26&amp;" ЕДДС",'[8]1'!$B$2:$E$60,3,0)/86400, "")</f>
        <v>0</v>
      </c>
      <c r="K26" s="17">
        <f>_xlfn.IFNA(VLOOKUP($A26&amp;" ЕДДС",'[8]1'!$B$2:$E$60,4,0)/86400, "")</f>
        <v>0</v>
      </c>
      <c r="L26" s="17" t="str">
        <f>_xlfn.IFNA(VLOOKUP($A26&amp;" ЕДДС",'[8]1'!$B$1:$E$60,1,0),"")</f>
        <v>Угранский ЕДДС</v>
      </c>
      <c r="M26" s="16">
        <f>_xlfn.IFNA(VLOOKUP($A26&amp;" ЕДДС",'[7]1'!$B$2:$D$60000,2,0), "x")</f>
        <v>0</v>
      </c>
    </row>
    <row r="27" spans="1:13" ht="15.75" x14ac:dyDescent="0.25">
      <c r="A27" s="11" t="s">
        <v>33</v>
      </c>
      <c r="B27" s="12">
        <f t="shared" si="0"/>
        <v>18</v>
      </c>
      <c r="C27" s="13">
        <f>'[5]1'!$C$73</f>
        <v>143</v>
      </c>
      <c r="D27" s="14">
        <f>_xlfn.IFNA(VLOOKUP("Х.Жирковский",'[6]1'!$A$2:$B$28,2,0), "x")</f>
        <v>18</v>
      </c>
      <c r="E27" s="18">
        <f t="shared" si="1"/>
        <v>0</v>
      </c>
      <c r="F27" s="13">
        <f>C27-H27-'[5]1'!$C$71</f>
        <v>124</v>
      </c>
      <c r="G27" s="16">
        <f>_xlfn.IFNA(VLOOKUP($A27&amp;" ЕДДС",'[7]1'!$B$2:$D$60000,3,0), "x")</f>
        <v>0</v>
      </c>
      <c r="H27" s="13">
        <f>'[5]1'!$C$72</f>
        <v>14</v>
      </c>
      <c r="I27" s="17">
        <f>_xlfn.IFNA(VLOOKUP($A27&amp;" ЕДДС",'[8]1'!$B$2:$E$60,2,0)/86400, "")</f>
        <v>1.7939814814814815E-3</v>
      </c>
      <c r="J27" s="17">
        <f>_xlfn.IFNA(VLOOKUP($A27&amp;" ЕДДС",'[8]1'!$B$2:$E$60,3,0)/86400, "")</f>
        <v>0</v>
      </c>
      <c r="K27" s="17">
        <f>_xlfn.IFNA(VLOOKUP($A27&amp;" ЕДДС",'[8]1'!$B$2:$E$60,4,0)/86400, "")</f>
        <v>0</v>
      </c>
      <c r="L27" s="17" t="str">
        <f>_xlfn.IFNA(VLOOKUP($A27&amp;" ЕДДС",'[8]1'!$B$1:$E$60,1,0),"")</f>
        <v>Х.-Жирковский ЕДДС</v>
      </c>
      <c r="M27" s="16">
        <f>_xlfn.IFNA(VLOOKUP($A27&amp;" ЕДДС",'[7]1'!$B$2:$D$60000,2,0), "x")</f>
        <v>0</v>
      </c>
    </row>
    <row r="28" spans="1:13" ht="15.75" x14ac:dyDescent="0.25">
      <c r="A28" s="11" t="s">
        <v>34</v>
      </c>
      <c r="B28" s="12">
        <f t="shared" si="0"/>
        <v>6</v>
      </c>
      <c r="C28" s="13">
        <f>'[5]1'!$C$76</f>
        <v>85</v>
      </c>
      <c r="D28" s="14">
        <f>_xlfn.IFNA(VLOOKUP($A28,'[6]1'!$A$2:$B$28,2,0), "x")</f>
        <v>6</v>
      </c>
      <c r="E28" s="18">
        <f t="shared" si="1"/>
        <v>0</v>
      </c>
      <c r="F28" s="13">
        <f>C28-H28-'[5]1'!$C$74</f>
        <v>67</v>
      </c>
      <c r="G28" s="16">
        <f>_xlfn.IFNA(VLOOKUP($A28&amp;" ЕДДС",'[7]1'!$B$2:$D$60000,3,0), "x")</f>
        <v>0</v>
      </c>
      <c r="H28" s="13">
        <f>'[5]1'!$C$75</f>
        <v>10</v>
      </c>
      <c r="I28" s="17">
        <f>_xlfn.IFNA(VLOOKUP($A28&amp;" ЕДДС",'[8]1'!$B$2:$E$60,2,0)/86400, "")</f>
        <v>4.0856481481481481E-3</v>
      </c>
      <c r="J28" s="17">
        <f>_xlfn.IFNA(VLOOKUP($A28&amp;" ЕДДС",'[8]1'!$B$2:$E$60,3,0)/86400, "")</f>
        <v>0</v>
      </c>
      <c r="K28" s="17">
        <f>_xlfn.IFNA(VLOOKUP($A28&amp;" ЕДДС",'[8]1'!$B$2:$E$60,4,0)/86400, "")</f>
        <v>0</v>
      </c>
      <c r="L28" s="17" t="str">
        <f>_xlfn.IFNA(VLOOKUP($A28&amp;" ЕДДС",'[8]1'!$B$1:$E$60,1,0),"")</f>
        <v>Хиславичский ЕДДС</v>
      </c>
      <c r="M28" s="16">
        <f>_xlfn.IFNA(VLOOKUP($A28&amp;" ЕДДС",'[7]1'!$B$2:$D$60000,2,0), "x")</f>
        <v>0</v>
      </c>
    </row>
    <row r="29" spans="1:13" ht="15.75" x14ac:dyDescent="0.25">
      <c r="A29" s="11" t="s">
        <v>35</v>
      </c>
      <c r="B29" s="12">
        <f t="shared" si="0"/>
        <v>33</v>
      </c>
      <c r="C29" s="13">
        <f>'[5]1'!$C$79</f>
        <v>155</v>
      </c>
      <c r="D29" s="14">
        <f>_xlfn.IFNA(VLOOKUP($A29,'[6]1'!$A$2:$B$28,2,0), "x")</f>
        <v>33</v>
      </c>
      <c r="E29" s="18">
        <f t="shared" si="1"/>
        <v>0</v>
      </c>
      <c r="F29" s="13">
        <f>C29-H29-'[5]1'!$C$77</f>
        <v>121</v>
      </c>
      <c r="G29" s="16">
        <f>_xlfn.IFNA(VLOOKUP($A29&amp;" ЕДДС",'[7]1'!$B$2:$D$60000,3,0), "x")</f>
        <v>0</v>
      </c>
      <c r="H29" s="13">
        <f>'[5]1'!$C$78</f>
        <v>26</v>
      </c>
      <c r="I29" s="17">
        <f>_xlfn.IFNA(VLOOKUP($A29&amp;" ЕДДС",'[8]1'!$B$2:$E$60,2,0)/86400, "")</f>
        <v>1.3773148148148147E-3</v>
      </c>
      <c r="J29" s="17">
        <f>_xlfn.IFNA(VLOOKUP($A29&amp;" ЕДДС",'[8]1'!$B$2:$E$60,3,0)/86400, "")</f>
        <v>0</v>
      </c>
      <c r="K29" s="17">
        <f>_xlfn.IFNA(VLOOKUP($A29&amp;" ЕДДС",'[8]1'!$B$2:$E$60,4,0)/86400, "")</f>
        <v>0</v>
      </c>
      <c r="L29" s="17" t="str">
        <f>_xlfn.IFNA(VLOOKUP($A29&amp;" ЕДДС",'[8]1'!$B$1:$E$60,1,0),"")</f>
        <v>Шумячский ЕДДС</v>
      </c>
      <c r="M29" s="16">
        <f>_xlfn.IFNA(VLOOKUP($A29&amp;" ЕДДС",'[7]1'!$B$2:$D$60000,2,0), "x")</f>
        <v>0</v>
      </c>
    </row>
    <row r="30" spans="1:13" ht="15.75" x14ac:dyDescent="0.25">
      <c r="A30" s="11" t="s">
        <v>36</v>
      </c>
      <c r="B30" s="12">
        <f t="shared" si="0"/>
        <v>90</v>
      </c>
      <c r="C30" s="13">
        <f>'[5]1'!$C$82</f>
        <v>844</v>
      </c>
      <c r="D30" s="14">
        <f>_xlfn.IFNA(VLOOKUP($A30,'[6]1'!$A$2:$B$28,2,0), "x")</f>
        <v>90</v>
      </c>
      <c r="E30" s="18">
        <f t="shared" si="1"/>
        <v>0</v>
      </c>
      <c r="F30" s="13">
        <f>C30-H30-'[5]1'!$C$80</f>
        <v>672</v>
      </c>
      <c r="G30" s="16">
        <f>_xlfn.IFNA(VLOOKUP($A30&amp;" ЕДДС",'[7]1'!$B$2:$D$60000,3,0), "x")</f>
        <v>0</v>
      </c>
      <c r="H30" s="13">
        <f>'[5]1'!$C$81</f>
        <v>49</v>
      </c>
      <c r="I30" s="17">
        <f>_xlfn.IFNA(VLOOKUP($A30&amp;" ЕДДС",'[8]1'!$B$2:$E$60,2,0)/86400, "")</f>
        <v>2.6620370370370372E-4</v>
      </c>
      <c r="J30" s="17">
        <f>_xlfn.IFNA(VLOOKUP($A30&amp;" ЕДДС",'[8]1'!$B$2:$E$60,3,0)/86400, "")</f>
        <v>0</v>
      </c>
      <c r="K30" s="17">
        <f>_xlfn.IFNA(VLOOKUP($A30&amp;" ЕДДС",'[8]1'!$B$2:$E$60,4,0)/86400, "")</f>
        <v>0</v>
      </c>
      <c r="L30" s="17" t="str">
        <f>_xlfn.IFNA(VLOOKUP($A30&amp;" ЕДДС",'[8]1'!$B$1:$E$60,1,0),"")</f>
        <v>Ярцевский ЕДДС</v>
      </c>
      <c r="M30" s="16">
        <f>_xlfn.IFNA(VLOOKUP($A30&amp;" ЕДДС",'[7]1'!$B$2:$D$60000,2,0), "x")</f>
        <v>0</v>
      </c>
    </row>
    <row r="31" spans="1:13" x14ac:dyDescent="0.2">
      <c r="A31" s="7">
        <f>B31+D31</f>
        <v>3933</v>
      </c>
      <c r="B31" s="7">
        <f>SUM(B$4:B$30)</f>
        <v>2043</v>
      </c>
      <c r="D31" s="7">
        <f>SUM(D$4:D$30)</f>
        <v>1890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5" priority="2" operator="equal">
      <formula>0</formula>
    </cfRule>
    <cfRule type="cellIs" dxfId="4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9" priority="2" operator="equal">
      <formula>0</formula>
    </cfRule>
    <cfRule type="cellIs" dxfId="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7" priority="2" operator="equal">
      <formula>0</formula>
    </cfRule>
    <cfRule type="cellIs" dxfId="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5" priority="2" operator="equal">
      <formula>0</formula>
    </cfRule>
    <cfRule type="cellIs" dxfId="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59.25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3" priority="2" operator="equal">
      <formula>0</formula>
    </cfRule>
    <cfRule type="cellIs" dxfId="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" priority="2" operator="equal">
      <formula>0</formula>
    </cfRule>
    <cfRule type="cellIs" dxfId="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G4" sqref="G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10</v>
      </c>
      <c r="C4" s="13">
        <f>'[9]1'!$C$4</f>
        <v>160</v>
      </c>
      <c r="D4" s="14">
        <f>_xlfn.IFNA(VLOOKUP($A4,'[10]1'!$A$2:$B$28,2,0), "x")</f>
        <v>10</v>
      </c>
      <c r="E4" s="15">
        <f t="shared" ref="E4:E30" si="1">B4-D4-G4</f>
        <v>0</v>
      </c>
      <c r="F4" s="13">
        <f>C4-H4-'[9]1'!$C$2</f>
        <v>137</v>
      </c>
      <c r="G4" s="16">
        <f>_xlfn.IFNA(VLOOKUP($A4&amp;" ЕДДС",'[11]1'!$B$2:$D$60000,3,0), "x")</f>
        <v>0</v>
      </c>
      <c r="H4" s="13">
        <f>'[9]1'!$C$3</f>
        <v>11</v>
      </c>
      <c r="I4" s="17">
        <f>_xlfn.IFNA(VLOOKUP($A4&amp;" ЕДДС",'[12]1'!$B$2:$E$60,2,0)/86400, "")</f>
        <v>6.4120370370370373E-3</v>
      </c>
      <c r="J4" s="17">
        <f>_xlfn.IFNA(VLOOKUP($A4&amp;" ЕДДС",'[12]1'!$B$2:$E$60,3,0)/86400, "")</f>
        <v>0</v>
      </c>
      <c r="K4" s="17">
        <f>_xlfn.IFNA(VLOOKUP($A4&amp;" ЕДДС",'[12]1'!$B$2:$E$60,4,0)/86400, "")</f>
        <v>0</v>
      </c>
      <c r="L4" s="17" t="str">
        <f>_xlfn.IFNA(VLOOKUP($A4&amp;" ЕДДС",'[12]1'!$B$1:$E$60,1,0),"")</f>
        <v>Велижский ЕДДС</v>
      </c>
      <c r="M4" s="16">
        <f>_xlfn.IFNA(VLOOKUP($A4&amp;" ЕДДС",'[11]1'!$B$2:$D$60000,2,0), "x")</f>
        <v>0</v>
      </c>
    </row>
    <row r="5" spans="1:13" ht="15.75" x14ac:dyDescent="0.25">
      <c r="A5" s="11" t="s">
        <v>11</v>
      </c>
      <c r="B5" s="12">
        <f t="shared" si="0"/>
        <v>234</v>
      </c>
      <c r="C5" s="13">
        <f>'[9]1'!$C$7</f>
        <v>1479</v>
      </c>
      <c r="D5" s="14">
        <f>_xlfn.IFNA(VLOOKUP($A5,'[10]1'!$A$2:$B$28,2,0), "x")</f>
        <v>234</v>
      </c>
      <c r="E5" s="15">
        <f t="shared" si="1"/>
        <v>0</v>
      </c>
      <c r="F5" s="13">
        <f>C5-H5-'[9]1'!$C$5</f>
        <v>1242</v>
      </c>
      <c r="G5" s="16">
        <f>_xlfn.IFNA(VLOOKUP($A5&amp;" ЕДДС",'[11]1'!$B$2:$D$60000,3,0), "x")</f>
        <v>0</v>
      </c>
      <c r="H5" s="13">
        <f>'[9]1'!$C$6</f>
        <v>126</v>
      </c>
      <c r="I5" s="17">
        <f>_xlfn.IFNA(VLOOKUP($A5&amp;" ЕДДС",'[12]1'!$B$2:$E$60,2,0)/86400, "")</f>
        <v>7.9861111111111116E-4</v>
      </c>
      <c r="J5" s="17">
        <f>_xlfn.IFNA(VLOOKUP($A5&amp;" ЕДДС",'[12]1'!$B$2:$E$60,3,0)/86400, "")</f>
        <v>0</v>
      </c>
      <c r="K5" s="17">
        <f>_xlfn.IFNA(VLOOKUP($A5&amp;" ЕДДС",'[12]1'!$B$2:$E$60,4,0)/86400, "")</f>
        <v>0</v>
      </c>
      <c r="L5" s="17" t="str">
        <f>_xlfn.IFNA(VLOOKUP($A5&amp;" ЕДДС",'[12]1'!$B$1:$E$60,1,0),"")</f>
        <v>Вяземский ЕДДС</v>
      </c>
      <c r="M5" s="16">
        <f>_xlfn.IFNA(VLOOKUP($A5&amp;" ЕДДС",'[11]1'!$B$2:$D$60000,2,0), "x")</f>
        <v>0</v>
      </c>
    </row>
    <row r="6" spans="1:13" ht="15.75" x14ac:dyDescent="0.25">
      <c r="A6" s="11" t="s">
        <v>12</v>
      </c>
      <c r="B6" s="12">
        <f t="shared" si="0"/>
        <v>144</v>
      </c>
      <c r="C6" s="13">
        <f>'[9]1'!$C$10</f>
        <v>889</v>
      </c>
      <c r="D6" s="14">
        <f>_xlfn.IFNA(VLOOKUP($A6,'[10]1'!$A$2:$B$28,2,0), "x")</f>
        <v>144</v>
      </c>
      <c r="E6" s="15">
        <f t="shared" si="1"/>
        <v>0</v>
      </c>
      <c r="F6" s="13">
        <f>C6-H6-'[9]1'!$C$8</f>
        <v>696</v>
      </c>
      <c r="G6" s="16">
        <f>_xlfn.IFNA(VLOOKUP($A6&amp;" ЕДДС",'[11]1'!$B$2:$D$60000,3,0), "x")</f>
        <v>0</v>
      </c>
      <c r="H6" s="13">
        <f>'[9]1'!$C$9</f>
        <v>124</v>
      </c>
      <c r="I6" s="17">
        <f>_xlfn.IFNA(VLOOKUP($A6&amp;" ЕДДС",'[12]1'!$B$2:$E$60,2,0)/86400, "")</f>
        <v>2.8935185185185184E-4</v>
      </c>
      <c r="J6" s="17">
        <f>_xlfn.IFNA(VLOOKUP($A6&amp;" ЕДДС",'[12]1'!$B$2:$E$60,3,0)/86400, "")</f>
        <v>0</v>
      </c>
      <c r="K6" s="17">
        <f>_xlfn.IFNA(VLOOKUP($A6&amp;" ЕДДС",'[12]1'!$B$2:$E$60,4,0)/86400, "")</f>
        <v>0</v>
      </c>
      <c r="L6" s="17" t="str">
        <f>_xlfn.IFNA(VLOOKUP($A6&amp;" ЕДДС",'[12]1'!$B$1:$E$60,1,0),"")</f>
        <v>Гагаринский ЕДДС</v>
      </c>
      <c r="M6" s="16">
        <f>_xlfn.IFNA(VLOOKUP($A6&amp;" ЕДДС",'[11]1'!$B$2:$D$60000,2,0), "x")</f>
        <v>0</v>
      </c>
    </row>
    <row r="7" spans="1:13" ht="15.75" x14ac:dyDescent="0.25">
      <c r="A7" s="11" t="s">
        <v>13</v>
      </c>
      <c r="B7" s="12">
        <f t="shared" si="0"/>
        <v>17</v>
      </c>
      <c r="C7" s="13">
        <f>'[9]1'!$C$13</f>
        <v>40</v>
      </c>
      <c r="D7" s="14">
        <f>_xlfn.IFNA(VLOOKUP($A7,'[10]1'!$A$2:$B$28,2,0), "x")</f>
        <v>17</v>
      </c>
      <c r="E7" s="15">
        <f t="shared" si="1"/>
        <v>0</v>
      </c>
      <c r="F7" s="13">
        <f>C7-H7-'[9]1'!$C$11</f>
        <v>25</v>
      </c>
      <c r="G7" s="16">
        <f>_xlfn.IFNA(VLOOKUP($A7&amp;" ЕДДС",'[11]1'!$B$2:$D$60000,3,0), "x")</f>
        <v>0</v>
      </c>
      <c r="H7" s="13">
        <f>'[9]1'!$C$12</f>
        <v>13</v>
      </c>
      <c r="I7" s="17">
        <f>_xlfn.IFNA(VLOOKUP($A7&amp;" ЕДДС",'[12]1'!$B$2:$E$60,2,0)/86400, "")</f>
        <v>3.9467592592592592E-3</v>
      </c>
      <c r="J7" s="17">
        <f>_xlfn.IFNA(VLOOKUP($A7&amp;" ЕДДС",'[12]1'!$B$2:$E$60,3,0)/86400, "")</f>
        <v>0</v>
      </c>
      <c r="K7" s="17">
        <f>_xlfn.IFNA(VLOOKUP($A7&amp;" ЕДДС",'[12]1'!$B$2:$E$60,4,0)/86400, "")</f>
        <v>0</v>
      </c>
      <c r="L7" s="17" t="str">
        <f>_xlfn.IFNA(VLOOKUP($A7&amp;" ЕДДС",'[12]1'!$B$1:$E$60,1,0),"")</f>
        <v>Глинковский ЕДДС</v>
      </c>
      <c r="M7" s="16">
        <f>_xlfn.IFNA(VLOOKUP($A7&amp;" ЕДДС",'[11]1'!$B$2:$D$60000,2,0), "x")</f>
        <v>0</v>
      </c>
    </row>
    <row r="8" spans="1:13" ht="15.75" x14ac:dyDescent="0.25">
      <c r="A8" s="11" t="s">
        <v>14</v>
      </c>
      <c r="B8" s="12">
        <f t="shared" si="0"/>
        <v>79</v>
      </c>
      <c r="C8" s="13">
        <f>'[9]1'!$C$16</f>
        <v>364</v>
      </c>
      <c r="D8" s="14">
        <f>_xlfn.IFNA(VLOOKUP($A8,'[10]1'!$A$2:$B$28,2,0), "x")</f>
        <v>79</v>
      </c>
      <c r="E8" s="15">
        <f t="shared" si="1"/>
        <v>0</v>
      </c>
      <c r="F8" s="13">
        <f>C8-H8-'[9]1'!$C$14</f>
        <v>291</v>
      </c>
      <c r="G8" s="16">
        <f>_xlfn.IFNA(VLOOKUP($A8&amp;" ЕДДС",'[11]1'!$B$2:$D$60000,3,0), "x")</f>
        <v>0</v>
      </c>
      <c r="H8" s="13">
        <f>'[9]1'!$C$15</f>
        <v>60</v>
      </c>
      <c r="I8" s="17">
        <f>_xlfn.IFNA(VLOOKUP($A8&amp;" ЕДДС",'[12]1'!$B$2:$E$60,2,0)/86400, "")</f>
        <v>9.837962962962962E-4</v>
      </c>
      <c r="J8" s="17">
        <f>_xlfn.IFNA(VLOOKUP($A8&amp;" ЕДДС",'[12]1'!$B$2:$E$60,3,0)/86400, "")</f>
        <v>0</v>
      </c>
      <c r="K8" s="17">
        <f>_xlfn.IFNA(VLOOKUP($A8&amp;" ЕДДС",'[12]1'!$B$2:$E$60,4,0)/86400, "")</f>
        <v>0</v>
      </c>
      <c r="L8" s="17" t="str">
        <f>_xlfn.IFNA(VLOOKUP($A8&amp;" ЕДДС",'[12]1'!$B$1:$E$60,1,0),"")</f>
        <v>Демидовский ЕДДС</v>
      </c>
      <c r="M8" s="16">
        <f>_xlfn.IFNA(VLOOKUP($A8&amp;" ЕДДС",'[11]1'!$B$2:$D$60000,2,0), "x")</f>
        <v>0</v>
      </c>
    </row>
    <row r="9" spans="1:13" ht="15.75" x14ac:dyDescent="0.25">
      <c r="A9" s="11" t="s">
        <v>15</v>
      </c>
      <c r="B9" s="12">
        <f t="shared" si="0"/>
        <v>3</v>
      </c>
      <c r="C9" s="13">
        <f>'[9]1'!$C$19</f>
        <v>292</v>
      </c>
      <c r="D9" s="14">
        <f>_xlfn.IFNA(VLOOKUP($A9,'[10]1'!$A$2:$B$28,2,0), "x")</f>
        <v>3</v>
      </c>
      <c r="E9" s="15">
        <f t="shared" si="1"/>
        <v>0</v>
      </c>
      <c r="F9" s="13">
        <f>C9-H9-'[9]1'!$C$17</f>
        <v>227</v>
      </c>
      <c r="G9" s="16">
        <f>_xlfn.IFNA(VLOOKUP($A9&amp;" ЕДДС",'[11]1'!$B$2:$D$60000,3,0), "x")</f>
        <v>0</v>
      </c>
      <c r="H9" s="13">
        <f>'[9]1'!$C$18</f>
        <v>33</v>
      </c>
      <c r="I9" s="17" t="str">
        <f>_xlfn.IFNA(VLOOKUP($A9&amp;" ЕДДС",'[12]1'!$B$2:$E$60,2,0)/86400, "")</f>
        <v/>
      </c>
      <c r="J9" s="17" t="str">
        <f>_xlfn.IFNA(VLOOKUP($A9&amp;" ЕДДС",'[12]1'!$B$2:$E$60,3,0)/86400, "")</f>
        <v/>
      </c>
      <c r="K9" s="17" t="str">
        <f>_xlfn.IFNA(VLOOKUP($A9&amp;" ЕДДС",'[12]1'!$B$2:$E$60,4,0)/86400, "")</f>
        <v/>
      </c>
      <c r="L9" s="17" t="str">
        <f>_xlfn.IFNA(VLOOKUP($A9&amp;" ЕДДС",'[12]1'!$B$1:$E$60,1,0),"")</f>
        <v/>
      </c>
      <c r="M9" s="16">
        <f>_xlfn.IFNA(VLOOKUP($A9&amp;" ЕДДС",'[11]1'!$B$2:$D$60000,2,0), "x")</f>
        <v>0</v>
      </c>
    </row>
    <row r="10" spans="1:13" ht="15.75" x14ac:dyDescent="0.25">
      <c r="A10" s="11" t="s">
        <v>16</v>
      </c>
      <c r="B10" s="12">
        <f t="shared" si="0"/>
        <v>81</v>
      </c>
      <c r="C10" s="13">
        <f>'[9]1'!$C$22</f>
        <v>356</v>
      </c>
      <c r="D10" s="14">
        <f>_xlfn.IFNA(VLOOKUP($A10,'[10]1'!$A$2:$B$28,2,0), "x")</f>
        <v>81</v>
      </c>
      <c r="E10" s="15">
        <f t="shared" si="1"/>
        <v>0</v>
      </c>
      <c r="F10" s="13">
        <f>C10-H10-'[9]1'!$C$20</f>
        <v>250</v>
      </c>
      <c r="G10" s="16">
        <f>_xlfn.IFNA(VLOOKUP($A10&amp;" ЕДДС",'[11]1'!$B$2:$D$60000,3,0), "x")</f>
        <v>0</v>
      </c>
      <c r="H10" s="13">
        <f>'[9]1'!$C$21</f>
        <v>76</v>
      </c>
      <c r="I10" s="17">
        <f>_xlfn.IFNA(VLOOKUP($A10&amp;" ЕДДС",'[12]1'!$B$2:$E$60,2,0)/86400, "")</f>
        <v>7.7546296296296293E-4</v>
      </c>
      <c r="J10" s="17">
        <f>_xlfn.IFNA(VLOOKUP($A10&amp;" ЕДДС",'[12]1'!$B$2:$E$60,3,0)/86400, "")</f>
        <v>0</v>
      </c>
      <c r="K10" s="17">
        <f>_xlfn.IFNA(VLOOKUP($A10&amp;" ЕДДС",'[12]1'!$B$2:$E$60,4,0)/86400, "")</f>
        <v>0</v>
      </c>
      <c r="L10" s="17" t="str">
        <f>_xlfn.IFNA(VLOOKUP($A10&amp;" ЕДДС",'[12]1'!$B$1:$E$60,1,0),"")</f>
        <v>Дорогобужский ЕДДС</v>
      </c>
      <c r="M10" s="16">
        <f>_xlfn.IFNA(VLOOKUP($A10&amp;" ЕДДС",'[11]1'!$B$2:$D$60000,2,0), "x")</f>
        <v>0</v>
      </c>
    </row>
    <row r="11" spans="1:13" ht="15.75" x14ac:dyDescent="0.25">
      <c r="A11" s="11" t="s">
        <v>17</v>
      </c>
      <c r="B11" s="12">
        <f t="shared" si="0"/>
        <v>65</v>
      </c>
      <c r="C11" s="13">
        <f>'[9]1'!$C$25</f>
        <v>276</v>
      </c>
      <c r="D11" s="14">
        <f>_xlfn.IFNA(VLOOKUP($A11,'[10]1'!$A$2:$B$28,2,0), "x")</f>
        <v>65</v>
      </c>
      <c r="E11" s="15">
        <f t="shared" si="1"/>
        <v>0</v>
      </c>
      <c r="F11" s="13">
        <f>C11-H11-'[9]1'!$C$23</f>
        <v>200</v>
      </c>
      <c r="G11" s="16">
        <f>_xlfn.IFNA(VLOOKUP($A11&amp;" ЕДДС",'[11]1'!$B$2:$D$60000,3,0), "x")</f>
        <v>0</v>
      </c>
      <c r="H11" s="13">
        <f>'[9]1'!$C$24</f>
        <v>52</v>
      </c>
      <c r="I11" s="17">
        <f>_xlfn.IFNA(VLOOKUP($A11&amp;" ЕДДС",'[12]1'!$B$2:$E$60,2,0)/86400, "")</f>
        <v>4.0509259259259258E-4</v>
      </c>
      <c r="J11" s="17">
        <f>_xlfn.IFNA(VLOOKUP($A11&amp;" ЕДДС",'[12]1'!$B$2:$E$60,3,0)/86400, "")</f>
        <v>0</v>
      </c>
      <c r="K11" s="17">
        <f>_xlfn.IFNA(VLOOKUP($A11&amp;" ЕДДС",'[12]1'!$B$2:$E$60,4,0)/86400, "")</f>
        <v>0</v>
      </c>
      <c r="L11" s="17" t="str">
        <f>_xlfn.IFNA(VLOOKUP($A11&amp;" ЕДДС",'[12]1'!$B$1:$E$60,1,0),"")</f>
        <v>Духовщинский ЕДДС</v>
      </c>
      <c r="M11" s="16">
        <f>_xlfn.IFNA(VLOOKUP($A11&amp;" ЕДДС",'[11]1'!$B$2:$D$60000,2,0), "x")</f>
        <v>0</v>
      </c>
    </row>
    <row r="12" spans="1:13" ht="15.75" x14ac:dyDescent="0.25">
      <c r="A12" s="11" t="s">
        <v>18</v>
      </c>
      <c r="B12" s="12">
        <f t="shared" si="0"/>
        <v>27</v>
      </c>
      <c r="C12" s="13">
        <f>'[9]1'!$C$28</f>
        <v>199</v>
      </c>
      <c r="D12" s="14">
        <f>_xlfn.IFNA(VLOOKUP($A12,'[10]1'!$A$2:$B$28,2,0), "x")</f>
        <v>27</v>
      </c>
      <c r="E12" s="15">
        <f t="shared" si="1"/>
        <v>0</v>
      </c>
      <c r="F12" s="13">
        <f>C12-H12-'[9]1'!$C$26</f>
        <v>150</v>
      </c>
      <c r="G12" s="16">
        <f>_xlfn.IFNA(VLOOKUP($A12&amp;" ЕДДС",'[11]1'!$B$2:$D$60000,3,0), "x")</f>
        <v>0</v>
      </c>
      <c r="H12" s="13">
        <f>'[9]1'!$C$27</f>
        <v>36</v>
      </c>
      <c r="I12" s="17">
        <f>_xlfn.IFNA(VLOOKUP($A12&amp;" ЕДДС",'[12]1'!$B$2:$E$60,2,0)/86400, "")</f>
        <v>6.1111111111111114E-3</v>
      </c>
      <c r="J12" s="17">
        <f>_xlfn.IFNA(VLOOKUP($A12&amp;" ЕДДС",'[12]1'!$B$2:$E$60,3,0)/86400, "")</f>
        <v>0</v>
      </c>
      <c r="K12" s="17">
        <f>_xlfn.IFNA(VLOOKUP($A12&amp;" ЕДДС",'[12]1'!$B$2:$E$60,4,0)/86400, "")</f>
        <v>0</v>
      </c>
      <c r="L12" s="17" t="str">
        <f>_xlfn.IFNA(VLOOKUP($A12&amp;" ЕДДС",'[12]1'!$B$1:$E$60,1,0),"")</f>
        <v>Ельнинский ЕДДС</v>
      </c>
      <c r="M12" s="16">
        <f>_xlfn.IFNA(VLOOKUP($A12&amp;" ЕДДС",'[11]1'!$B$2:$D$60000,2,0), "x")</f>
        <v>0</v>
      </c>
    </row>
    <row r="13" spans="1:13" ht="15.75" x14ac:dyDescent="0.25">
      <c r="A13" s="11" t="s">
        <v>19</v>
      </c>
      <c r="B13" s="12">
        <f t="shared" si="0"/>
        <v>14</v>
      </c>
      <c r="C13" s="13">
        <f>'[9]1'!$C$31</f>
        <v>92</v>
      </c>
      <c r="D13" s="14">
        <f>_xlfn.IFNA(VLOOKUP($A13,'[10]1'!$A$2:$B$28,2,0), "x")</f>
        <v>14</v>
      </c>
      <c r="E13" s="15">
        <f t="shared" si="1"/>
        <v>0</v>
      </c>
      <c r="F13" s="13">
        <f>C13-H13-'[9]1'!$C$29</f>
        <v>72</v>
      </c>
      <c r="G13" s="16">
        <f>_xlfn.IFNA(VLOOKUP($A13&amp;" ЕДДС",'[11]1'!$B$2:$D$60000,3,0), "x")</f>
        <v>0</v>
      </c>
      <c r="H13" s="13">
        <f>'[9]1'!$C$30</f>
        <v>15</v>
      </c>
      <c r="I13" s="17">
        <f>_xlfn.IFNA(VLOOKUP($A13&amp;" ЕДДС",'[12]1'!$B$2:$E$60,2,0)/86400, "")</f>
        <v>2.3148148148148149E-4</v>
      </c>
      <c r="J13" s="17">
        <f>_xlfn.IFNA(VLOOKUP($A13&amp;" ЕДДС",'[12]1'!$B$2:$E$60,3,0)/86400, "")</f>
        <v>0</v>
      </c>
      <c r="K13" s="17">
        <f>_xlfn.IFNA(VLOOKUP($A13&amp;" ЕДДС",'[12]1'!$B$2:$E$60,4,0)/86400, "")</f>
        <v>0</v>
      </c>
      <c r="L13" s="17" t="str">
        <f>_xlfn.IFNA(VLOOKUP($A13&amp;" ЕДДС",'[12]1'!$B$1:$E$60,1,0),"")</f>
        <v>Ершичский ЕДДС</v>
      </c>
      <c r="M13" s="16">
        <f>_xlfn.IFNA(VLOOKUP($A13&amp;" ЕДДС",'[11]1'!$B$2:$D$60000,2,0), "x")</f>
        <v>0</v>
      </c>
    </row>
    <row r="14" spans="1:13" ht="15.75" x14ac:dyDescent="0.25">
      <c r="A14" s="11" t="s">
        <v>20</v>
      </c>
      <c r="B14" s="12">
        <f t="shared" si="0"/>
        <v>89</v>
      </c>
      <c r="C14" s="13">
        <f>'[9]1'!$C$34</f>
        <v>190</v>
      </c>
      <c r="D14" s="14">
        <f>_xlfn.IFNA(VLOOKUP($A14,'[10]1'!$A$2:$B$28,2,0), "x")</f>
        <v>89</v>
      </c>
      <c r="E14" s="15">
        <f t="shared" si="1"/>
        <v>0</v>
      </c>
      <c r="F14" s="13">
        <f>C14-H14-'[9]1'!$C$32</f>
        <v>107</v>
      </c>
      <c r="G14" s="16">
        <f>_xlfn.IFNA(VLOOKUP($A14&amp;" ЕДДС",'[11]1'!$B$2:$D$60000,3,0), "x")</f>
        <v>0</v>
      </c>
      <c r="H14" s="13">
        <f>'[9]1'!$C$33</f>
        <v>71</v>
      </c>
      <c r="I14" s="17">
        <f>_xlfn.IFNA(VLOOKUP($A14&amp;" ЕДДС",'[12]1'!$B$2:$E$60,2,0)/86400, "")</f>
        <v>1.0648148148148149E-3</v>
      </c>
      <c r="J14" s="17">
        <f>_xlfn.IFNA(VLOOKUP($A14&amp;" ЕДДС",'[12]1'!$B$2:$E$60,3,0)/86400, "")</f>
        <v>0</v>
      </c>
      <c r="K14" s="17">
        <f>_xlfn.IFNA(VLOOKUP($A14&amp;" ЕДДС",'[12]1'!$B$2:$E$60,4,0)/86400, "")</f>
        <v>0</v>
      </c>
      <c r="L14" s="17" t="str">
        <f>_xlfn.IFNA(VLOOKUP($A14&amp;" ЕДДС",'[12]1'!$B$1:$E$60,1,0),"")</f>
        <v>Кардымовский ЕДДС</v>
      </c>
      <c r="M14" s="16">
        <f>_xlfn.IFNA(VLOOKUP($A14&amp;" ЕДДС",'[11]1'!$B$2:$D$60000,2,0), "x")</f>
        <v>0</v>
      </c>
    </row>
    <row r="15" spans="1:13" ht="15.75" x14ac:dyDescent="0.25">
      <c r="A15" s="11" t="s">
        <v>21</v>
      </c>
      <c r="B15" s="12">
        <f t="shared" si="0"/>
        <v>93</v>
      </c>
      <c r="C15" s="13">
        <f>'[9]1'!$C$37</f>
        <v>198</v>
      </c>
      <c r="D15" s="14">
        <f>_xlfn.IFNA(VLOOKUP($A15,'[10]1'!$A$2:$B$28,2,0), "x")</f>
        <v>93</v>
      </c>
      <c r="E15" s="15">
        <f t="shared" si="1"/>
        <v>0</v>
      </c>
      <c r="F15" s="13">
        <f>C15-H15-'[9]1'!$C$35</f>
        <v>154</v>
      </c>
      <c r="G15" s="16">
        <f>_xlfn.IFNA(VLOOKUP($A15&amp;" ЕДДС",'[11]1'!$B$2:$D$60000,3,0), "x")</f>
        <v>0</v>
      </c>
      <c r="H15" s="13">
        <f>'[9]1'!$C$36</f>
        <v>36</v>
      </c>
      <c r="I15" s="17">
        <f>_xlfn.IFNA(VLOOKUP($A15&amp;" ЕДДС",'[12]1'!$B$2:$E$60,2,0)/86400, "")</f>
        <v>3.4953703703703705E-3</v>
      </c>
      <c r="J15" s="17">
        <f>_xlfn.IFNA(VLOOKUP($A15&amp;" ЕДДС",'[12]1'!$B$2:$E$60,3,0)/86400, "")</f>
        <v>0</v>
      </c>
      <c r="K15" s="17">
        <f>_xlfn.IFNA(VLOOKUP($A15&amp;" ЕДДС",'[12]1'!$B$2:$E$60,4,0)/86400, "")</f>
        <v>0</v>
      </c>
      <c r="L15" s="17" t="str">
        <f>_xlfn.IFNA(VLOOKUP($A15&amp;" ЕДДС",'[12]1'!$B$1:$E$60,1,0),"")</f>
        <v>Краснинский ЕДДС</v>
      </c>
      <c r="M15" s="16">
        <f>_xlfn.IFNA(VLOOKUP($A15&amp;" ЕДДС",'[11]1'!$B$2:$D$60000,2,0), "x")</f>
        <v>0</v>
      </c>
    </row>
    <row r="16" spans="1:13" ht="15.75" x14ac:dyDescent="0.25">
      <c r="A16" s="11" t="s">
        <v>22</v>
      </c>
      <c r="B16" s="12">
        <f t="shared" si="0"/>
        <v>39</v>
      </c>
      <c r="C16" s="13">
        <f>'[9]1'!$C$40</f>
        <v>119</v>
      </c>
      <c r="D16" s="14">
        <f>_xlfn.IFNA(VLOOKUP($A16,'[10]1'!$A$2:$B$28,2,0), "x")</f>
        <v>39</v>
      </c>
      <c r="E16" s="15">
        <f t="shared" si="1"/>
        <v>0</v>
      </c>
      <c r="F16" s="13">
        <f>C16-H16-'[9]1'!$C$38</f>
        <v>75</v>
      </c>
      <c r="G16" s="16">
        <f>_xlfn.IFNA(VLOOKUP($A16&amp;" ЕДДС",'[11]1'!$B$2:$D$60000,3,0), "x")</f>
        <v>0</v>
      </c>
      <c r="H16" s="13">
        <f>'[9]1'!$C$39</f>
        <v>36</v>
      </c>
      <c r="I16" s="17">
        <f>_xlfn.IFNA(VLOOKUP($A16&amp;" ЕДДС",'[12]1'!$B$2:$E$60,2,0)/86400, "")</f>
        <v>2.4537037037037036E-3</v>
      </c>
      <c r="J16" s="17">
        <f>_xlfn.IFNA(VLOOKUP($A16&amp;" ЕДДС",'[12]1'!$B$2:$E$60,3,0)/86400, "")</f>
        <v>0</v>
      </c>
      <c r="K16" s="17">
        <f>_xlfn.IFNA(VLOOKUP($A16&amp;" ЕДДС",'[12]1'!$B$2:$E$60,4,0)/86400, "")</f>
        <v>0</v>
      </c>
      <c r="L16" s="17" t="str">
        <f>_xlfn.IFNA(VLOOKUP($A16&amp;" ЕДДС",'[12]1'!$B$1:$E$60,1,0),"")</f>
        <v>Монастырщинский ЕДДС</v>
      </c>
      <c r="M16" s="16">
        <f>_xlfn.IFNA(VLOOKUP($A16&amp;" ЕДДС",'[11]1'!$B$2:$D$60000,2,0), "x")</f>
        <v>0</v>
      </c>
    </row>
    <row r="17" spans="1:13" ht="15.75" x14ac:dyDescent="0.25">
      <c r="A17" s="11" t="s">
        <v>23</v>
      </c>
      <c r="B17" s="12">
        <f t="shared" si="0"/>
        <v>24</v>
      </c>
      <c r="C17" s="13">
        <f>'[9]1'!$C$43</f>
        <v>212</v>
      </c>
      <c r="D17" s="14">
        <f>_xlfn.IFNA(VLOOKUP($A17,'[10]1'!$A$2:$B$28,2,0), "x")</f>
        <v>24</v>
      </c>
      <c r="E17" s="15">
        <f t="shared" si="1"/>
        <v>0</v>
      </c>
      <c r="F17" s="13">
        <f>C17-H17-'[9]1'!$C$41</f>
        <v>160</v>
      </c>
      <c r="G17" s="16">
        <f>_xlfn.IFNA(VLOOKUP($A17&amp;" ЕДДС",'[11]1'!$B$2:$D$60000,3,0), "x")</f>
        <v>0</v>
      </c>
      <c r="H17" s="13">
        <f>'[9]1'!$C$42</f>
        <v>35</v>
      </c>
      <c r="I17" s="17">
        <f>_xlfn.IFNA(VLOOKUP($A17&amp;" ЕДДС",'[12]1'!$B$2:$E$60,2,0)/86400, "")</f>
        <v>2.7777777777777778E-4</v>
      </c>
      <c r="J17" s="17">
        <f>_xlfn.IFNA(VLOOKUP($A17&amp;" ЕДДС",'[12]1'!$B$2:$E$60,3,0)/86400, "")</f>
        <v>0</v>
      </c>
      <c r="K17" s="17">
        <f>_xlfn.IFNA(VLOOKUP($A17&amp;" ЕДДС",'[12]1'!$B$2:$E$60,4,0)/86400, "")</f>
        <v>0</v>
      </c>
      <c r="L17" s="17" t="str">
        <f>_xlfn.IFNA(VLOOKUP($A17&amp;" ЕДДС",'[12]1'!$B$1:$E$60,1,0),"")</f>
        <v>Новодугинский ЕДДС</v>
      </c>
      <c r="M17" s="16">
        <f>_xlfn.IFNA(VLOOKUP($A17&amp;" ЕДДС",'[11]1'!$B$2:$D$60000,2,0), "x")</f>
        <v>0</v>
      </c>
    </row>
    <row r="18" spans="1:13" ht="15.75" x14ac:dyDescent="0.25">
      <c r="A18" s="11" t="s">
        <v>24</v>
      </c>
      <c r="B18" s="12">
        <f t="shared" si="0"/>
        <v>145</v>
      </c>
      <c r="C18" s="13">
        <f>'[9]1'!$C$46</f>
        <v>549</v>
      </c>
      <c r="D18" s="14">
        <f>_xlfn.IFNA(VLOOKUP($A18,'[10]1'!$A$2:$B$28,2,0), "x")</f>
        <v>145</v>
      </c>
      <c r="E18" s="15">
        <f t="shared" si="1"/>
        <v>0</v>
      </c>
      <c r="F18" s="13">
        <f>C18-H18-'[9]1'!$C$44</f>
        <v>397</v>
      </c>
      <c r="G18" s="16">
        <f>_xlfn.IFNA(VLOOKUP($A18&amp;" ЕДДС",'[11]1'!$B$2:$D$60000,3,0), "x")</f>
        <v>0</v>
      </c>
      <c r="H18" s="13">
        <f>'[9]1'!$C$45</f>
        <v>118</v>
      </c>
      <c r="I18" s="17">
        <f>_xlfn.IFNA(VLOOKUP($A18&amp;" ЕДДС",'[12]1'!$B$2:$E$60,2,0)/86400, "")</f>
        <v>4.1666666666666669E-4</v>
      </c>
      <c r="J18" s="17">
        <f>_xlfn.IFNA(VLOOKUP($A18&amp;" ЕДДС",'[12]1'!$B$2:$E$60,3,0)/86400, "")</f>
        <v>0</v>
      </c>
      <c r="K18" s="17">
        <f>_xlfn.IFNA(VLOOKUP($A18&amp;" ЕДДС",'[12]1'!$B$2:$E$60,4,0)/86400, "")</f>
        <v>0</v>
      </c>
      <c r="L18" s="17" t="str">
        <f>_xlfn.IFNA(VLOOKUP($A18&amp;" ЕДДС",'[12]1'!$B$1:$E$60,1,0),"")</f>
        <v>Починковский ЕДДС</v>
      </c>
      <c r="M18" s="16">
        <f>_xlfn.IFNA(VLOOKUP($A18&amp;" ЕДДС",'[11]1'!$B$2:$D$60000,2,0), "x")</f>
        <v>0</v>
      </c>
    </row>
    <row r="19" spans="1:13" ht="15.75" x14ac:dyDescent="0.25">
      <c r="A19" s="11" t="s">
        <v>25</v>
      </c>
      <c r="B19" s="12">
        <f t="shared" si="0"/>
        <v>339</v>
      </c>
      <c r="C19" s="13">
        <f>'[9]1'!$C$49</f>
        <v>1328</v>
      </c>
      <c r="D19" s="14">
        <f>_xlfn.IFNA(VLOOKUP($A19,'[10]1'!$A$2:$B$28,2,0), "x")</f>
        <v>339</v>
      </c>
      <c r="E19" s="15">
        <f t="shared" si="1"/>
        <v>0</v>
      </c>
      <c r="F19" s="13">
        <f>C19-H19-'[9]1'!$C$47</f>
        <v>1023</v>
      </c>
      <c r="G19" s="16">
        <f>_xlfn.IFNA(VLOOKUP($A19&amp;" ЕДДС",'[11]1'!$B$2:$D$60000,3,0), "x")</f>
        <v>0</v>
      </c>
      <c r="H19" s="13">
        <f>'[9]1'!$C$48</f>
        <v>204</v>
      </c>
      <c r="I19" s="17">
        <f>_xlfn.IFNA(VLOOKUP($A19&amp;" ЕДДС",'[12]1'!$B$2:$E$60,2,0)/86400, "")</f>
        <v>2.5462962962962961E-4</v>
      </c>
      <c r="J19" s="17">
        <f>_xlfn.IFNA(VLOOKUP($A19&amp;" ЕДДС",'[12]1'!$B$2:$E$60,3,0)/86400, "")</f>
        <v>0</v>
      </c>
      <c r="K19" s="17">
        <f>_xlfn.IFNA(VLOOKUP($A19&amp;" ЕДДС",'[12]1'!$B$2:$E$60,4,0)/86400, "")</f>
        <v>0</v>
      </c>
      <c r="L19" s="17" t="str">
        <f>_xlfn.IFNA(VLOOKUP($A19&amp;" ЕДДС",'[12]1'!$B$1:$E$60,1,0),"")</f>
        <v>Рославльский ЕДДС</v>
      </c>
      <c r="M19" s="16">
        <f>_xlfn.IFNA(VLOOKUP($A19&amp;" ЕДДС",'[11]1'!$B$2:$D$60000,2,0), "x")</f>
        <v>0</v>
      </c>
    </row>
    <row r="20" spans="1:13" ht="15.75" x14ac:dyDescent="0.25">
      <c r="A20" s="11" t="s">
        <v>26</v>
      </c>
      <c r="B20" s="12">
        <f t="shared" si="0"/>
        <v>117</v>
      </c>
      <c r="C20" s="13">
        <f>'[9]1'!$C$52</f>
        <v>440</v>
      </c>
      <c r="D20" s="14">
        <f>_xlfn.IFNA(VLOOKUP($A20,'[10]1'!$A$2:$B$28,2,0), "x")</f>
        <v>117</v>
      </c>
      <c r="E20" s="15">
        <f t="shared" si="1"/>
        <v>0</v>
      </c>
      <c r="F20" s="13">
        <f>C20-H20-'[9]1'!$C$50</f>
        <v>298</v>
      </c>
      <c r="G20" s="16">
        <f>_xlfn.IFNA(VLOOKUP($A20&amp;" ЕДДС",'[11]1'!$B$2:$D$60000,3,0), "x")</f>
        <v>0</v>
      </c>
      <c r="H20" s="13">
        <f>'[9]1'!$C$51</f>
        <v>114</v>
      </c>
      <c r="I20" s="17">
        <f>_xlfn.IFNA(VLOOKUP($A20&amp;" ЕДДС",'[12]1'!$B$2:$E$60,2,0)/86400, "")</f>
        <v>6.5972222222222224E-4</v>
      </c>
      <c r="J20" s="17">
        <f>_xlfn.IFNA(VLOOKUP($A20&amp;" ЕДДС",'[12]1'!$B$2:$E$60,3,0)/86400, "")</f>
        <v>0</v>
      </c>
      <c r="K20" s="17">
        <f>_xlfn.IFNA(VLOOKUP($A20&amp;" ЕДДС",'[12]1'!$B$2:$E$60,4,0)/86400, "")</f>
        <v>0</v>
      </c>
      <c r="L20" s="17" t="str">
        <f>_xlfn.IFNA(VLOOKUP($A20&amp;" ЕДДС",'[12]1'!$B$1:$E$60,1,0),"")</f>
        <v>Руднянский ЕДДС</v>
      </c>
      <c r="M20" s="16">
        <f>_xlfn.IFNA(VLOOKUP($A20&amp;" ЕДДС",'[11]1'!$B$2:$D$60000,2,0), "x")</f>
        <v>0</v>
      </c>
    </row>
    <row r="21" spans="1:13" ht="15.75" x14ac:dyDescent="0.25">
      <c r="A21" s="11" t="s">
        <v>27</v>
      </c>
      <c r="B21" s="12">
        <f t="shared" si="0"/>
        <v>272</v>
      </c>
      <c r="C21" s="13">
        <f>'[9]1'!$C$55</f>
        <v>1057</v>
      </c>
      <c r="D21" s="14">
        <f>_xlfn.IFNA(VLOOKUP($A21,'[10]1'!$A$2:$B$28,2,0), "x")</f>
        <v>272</v>
      </c>
      <c r="E21" s="15">
        <f t="shared" si="1"/>
        <v>0</v>
      </c>
      <c r="F21" s="13">
        <f>C21-H21-'[9]1'!$C$53</f>
        <v>720</v>
      </c>
      <c r="G21" s="16">
        <f>_xlfn.IFNA(VLOOKUP($A21&amp;" ЕДДС",'[11]1'!$B$2:$D$60000,3,0), "x")</f>
        <v>0</v>
      </c>
      <c r="H21" s="13">
        <f>'[9]1'!$C$54</f>
        <v>253</v>
      </c>
      <c r="I21" s="17">
        <f>_xlfn.IFNA(VLOOKUP($A21&amp;" ЕДДС",'[12]1'!$B$2:$E$60,2,0)/86400, "")</f>
        <v>3.8194444444444446E-4</v>
      </c>
      <c r="J21" s="17">
        <f>_xlfn.IFNA(VLOOKUP($A21&amp;" ЕДДС",'[12]1'!$B$2:$E$60,3,0)/86400, "")</f>
        <v>0</v>
      </c>
      <c r="K21" s="17">
        <f>_xlfn.IFNA(VLOOKUP($A21&amp;" ЕДДС",'[12]1'!$B$2:$E$60,4,0)/86400, "")</f>
        <v>0</v>
      </c>
      <c r="L21" s="17" t="str">
        <f>_xlfn.IFNA(VLOOKUP($A21&amp;" ЕДДС",'[12]1'!$B$1:$E$60,1,0),"")</f>
        <v>Сафоновский ЕДДС</v>
      </c>
      <c r="M21" s="16">
        <f>_xlfn.IFNA(VLOOKUP($A21&amp;" ЕДДС",'[11]1'!$B$2:$D$60000,2,0), "x")</f>
        <v>0</v>
      </c>
    </row>
    <row r="22" spans="1:13" ht="15.75" x14ac:dyDescent="0.25">
      <c r="A22" s="11" t="s">
        <v>28</v>
      </c>
      <c r="B22" s="12">
        <f t="shared" si="0"/>
        <v>401</v>
      </c>
      <c r="C22" s="13">
        <f>'[9]1'!$C$58</f>
        <v>21508</v>
      </c>
      <c r="D22" s="14">
        <f>_xlfn.IFNA(VLOOKUP($A22,'[10]1'!$A$2:$B$28,2,0), "x")</f>
        <v>401</v>
      </c>
      <c r="E22" s="15">
        <f t="shared" si="1"/>
        <v>0</v>
      </c>
      <c r="F22" s="13">
        <f>C22-H22-'[9]1'!$C$56</f>
        <v>16657</v>
      </c>
      <c r="G22" s="16">
        <f>_xlfn.IFNA(VLOOKUP("ЕДДС",'[11]1'!$B$2:$D$60000,3,0), "x")</f>
        <v>0</v>
      </c>
      <c r="H22" s="13">
        <f>'[9]1'!$C$57</f>
        <v>633</v>
      </c>
      <c r="I22" s="17">
        <f>_xlfn.IFNA(VLOOKUP("ЕДДС",'[12]1'!$B$2:$E$60,2,0)/86400, "")</f>
        <v>3.1250000000000001E-4</v>
      </c>
      <c r="J22" s="17">
        <f>_xlfn.IFNA(VLOOKUP("ЕДДС",'[12]1'!$B$2:$E$60,3,0)/86400, "")</f>
        <v>0</v>
      </c>
      <c r="K22" s="17">
        <f>_xlfn.IFNA(VLOOKUP("ЕДДС",'[12]1'!$B$2:$E$60,4,0)/86400, "")</f>
        <v>0</v>
      </c>
      <c r="L22" s="17" t="str">
        <f>_xlfn.IFNA(VLOOKUP("ЕДДС",'[12]1'!$B$1:$E$60,1,0),"")</f>
        <v>ЕДДС</v>
      </c>
      <c r="M22" s="16">
        <f>_xlfn.IFNA(VLOOKUP("ЕДДС",'[11]1'!$B$2:$D$60000,2,0), "x")</f>
        <v>0</v>
      </c>
    </row>
    <row r="23" spans="1:13" ht="15.75" x14ac:dyDescent="0.25">
      <c r="A23" s="11" t="s">
        <v>29</v>
      </c>
      <c r="B23" s="12">
        <f t="shared" si="0"/>
        <v>85</v>
      </c>
      <c r="C23" s="13">
        <f>'[9]1'!$C$61</f>
        <v>1505</v>
      </c>
      <c r="D23" s="14">
        <f>_xlfn.IFNA(VLOOKUP("Смоленский Р-Н",'[10]1'!$A$2:$B$28,2,0), "x")</f>
        <v>85</v>
      </c>
      <c r="E23" s="15">
        <f t="shared" si="1"/>
        <v>0</v>
      </c>
      <c r="F23" s="13">
        <f>C23-H23-'[9]1'!$C$59</f>
        <v>1084</v>
      </c>
      <c r="G23" s="16">
        <f>_xlfn.IFNA(VLOOKUP($A23&amp;" ЕДДС",'[11]1'!$B$2:$D$60000,3,0), "x")</f>
        <v>0</v>
      </c>
      <c r="H23" s="13">
        <f>'[9]1'!$C$60</f>
        <v>334</v>
      </c>
      <c r="I23" s="17">
        <f>_xlfn.IFNA(VLOOKUP($A23&amp;" ЕДДС",'[12]1'!$B$2:$E$60,2,0)/86400, "")</f>
        <v>8.3333333333333339E-4</v>
      </c>
      <c r="J23" s="17">
        <f>_xlfn.IFNA(VLOOKUP($A23&amp;" ЕДДС",'[12]1'!$B$2:$E$60,3,0)/86400, "")</f>
        <v>0</v>
      </c>
      <c r="K23" s="17">
        <f>_xlfn.IFNA(VLOOKUP($A23&amp;" ЕДДС",'[12]1'!$B$2:$E$60,4,0)/86400, "")</f>
        <v>0</v>
      </c>
      <c r="L23" s="17" t="str">
        <f>_xlfn.IFNA(VLOOKUP($A23&amp;" ЕДДС",'[12]1'!$B$1:$E$60,1,0),"")</f>
        <v>Смоленский район ЕДДС</v>
      </c>
      <c r="M23" s="16">
        <f>_xlfn.IFNA(VLOOKUP($A23&amp;" ЕДДС",'[11]1'!$B$2:$D$60000,2,0), "x")</f>
        <v>0</v>
      </c>
    </row>
    <row r="24" spans="1:13" ht="15.75" x14ac:dyDescent="0.25">
      <c r="A24" s="11" t="s">
        <v>30</v>
      </c>
      <c r="B24" s="12">
        <f t="shared" si="0"/>
        <v>32</v>
      </c>
      <c r="C24" s="13">
        <f>'[9]1'!$C$64</f>
        <v>119</v>
      </c>
      <c r="D24" s="14">
        <f>_xlfn.IFNA(VLOOKUP($A24,'[10]1'!$A$2:$B$28,2,0), "x")</f>
        <v>32</v>
      </c>
      <c r="E24" s="15">
        <f t="shared" si="1"/>
        <v>0</v>
      </c>
      <c r="F24" s="13">
        <f>C24-H24-'[9]1'!$C$62</f>
        <v>85</v>
      </c>
      <c r="G24" s="16">
        <f>_xlfn.IFNA(VLOOKUP($A24&amp;" ЕДДС",'[11]1'!$B$2:$D$60000,3,0), "x")</f>
        <v>0</v>
      </c>
      <c r="H24" s="13">
        <f>'[9]1'!$C$63</f>
        <v>24</v>
      </c>
      <c r="I24" s="17">
        <f>_xlfn.IFNA(VLOOKUP($A24&amp;" ЕДДС",'[12]1'!$B$2:$E$60,2,0)/86400, "")</f>
        <v>8.4490740740740739E-4</v>
      </c>
      <c r="J24" s="17">
        <f>_xlfn.IFNA(VLOOKUP($A24&amp;" ЕДДС",'[12]1'!$B$2:$E$60,3,0)/86400, "")</f>
        <v>0</v>
      </c>
      <c r="K24" s="17">
        <f>_xlfn.IFNA(VLOOKUP($A24&amp;" ЕДДС",'[12]1'!$B$2:$E$60,4,0)/86400, "")</f>
        <v>0</v>
      </c>
      <c r="L24" s="17" t="str">
        <f>_xlfn.IFNA(VLOOKUP($A24&amp;" ЕДДС",'[12]1'!$B$1:$E$60,1,0),"")</f>
        <v>Сычевский ЕДДС</v>
      </c>
      <c r="M24" s="16">
        <f>_xlfn.IFNA(VLOOKUP($A24&amp;" ЕДДС",'[11]1'!$B$2:$D$60000,2,0), "x")</f>
        <v>0</v>
      </c>
    </row>
    <row r="25" spans="1:13" ht="15.75" x14ac:dyDescent="0.25">
      <c r="A25" s="11" t="s">
        <v>31</v>
      </c>
      <c r="B25" s="12">
        <f t="shared" si="0"/>
        <v>13</v>
      </c>
      <c r="C25" s="13">
        <f>'[9]1'!$C$67</f>
        <v>73</v>
      </c>
      <c r="D25" s="14">
        <f>_xlfn.IFNA(VLOOKUP($A25,'[10]1'!$A$2:$B$28,2,0), "x")</f>
        <v>13</v>
      </c>
      <c r="E25" s="15">
        <f t="shared" si="1"/>
        <v>0</v>
      </c>
      <c r="F25" s="13">
        <f>C25-H25-'[9]1'!$C$65</f>
        <v>58</v>
      </c>
      <c r="G25" s="16">
        <f>_xlfn.IFNA(VLOOKUP($A25&amp;" ЕДДС",'[11]1'!$B$2:$D$60000,3,0), "x")</f>
        <v>0</v>
      </c>
      <c r="H25" s="13">
        <f>'[9]1'!$C$66</f>
        <v>13</v>
      </c>
      <c r="I25" s="17">
        <f>_xlfn.IFNA(VLOOKUP($A25&amp;" ЕДДС",'[12]1'!$B$2:$E$60,2,0)/86400, "")</f>
        <v>1.261574074074074E-3</v>
      </c>
      <c r="J25" s="17">
        <f>_xlfn.IFNA(VLOOKUP($A25&amp;" ЕДДС",'[12]1'!$B$2:$E$60,3,0)/86400, "")</f>
        <v>0</v>
      </c>
      <c r="K25" s="17">
        <f>_xlfn.IFNA(VLOOKUP($A25&amp;" ЕДДС",'[12]1'!$B$2:$E$60,4,0)/86400, "")</f>
        <v>0</v>
      </c>
      <c r="L25" s="17" t="str">
        <f>_xlfn.IFNA(VLOOKUP($A25&amp;" ЕДДС",'[12]1'!$B$1:$E$60,1,0),"")</f>
        <v>Темкинский ЕДДС</v>
      </c>
      <c r="M25" s="16">
        <f>_xlfn.IFNA(VLOOKUP($A25&amp;" ЕДДС",'[11]1'!$B$2:$D$60000,2,0), "x")</f>
        <v>0</v>
      </c>
    </row>
    <row r="26" spans="1:13" ht="15.75" x14ac:dyDescent="0.25">
      <c r="A26" s="11" t="s">
        <v>32</v>
      </c>
      <c r="B26" s="12">
        <f t="shared" si="0"/>
        <v>22</v>
      </c>
      <c r="C26" s="13">
        <f>'[9]1'!$C$70</f>
        <v>164</v>
      </c>
      <c r="D26" s="14">
        <f>_xlfn.IFNA(VLOOKUP($A26,'[10]1'!$A$2:$B$28,2,0), "x")</f>
        <v>22</v>
      </c>
      <c r="E26" s="15">
        <f t="shared" si="1"/>
        <v>0</v>
      </c>
      <c r="F26" s="13">
        <f>C26-H26-'[9]1'!$C$68</f>
        <v>121</v>
      </c>
      <c r="G26" s="16">
        <f>_xlfn.IFNA(VLOOKUP($A26&amp;" ЕДДС",'[11]1'!$B$2:$D$60000,3,0), "x")</f>
        <v>0</v>
      </c>
      <c r="H26" s="13">
        <f>'[9]1'!$C$69</f>
        <v>23</v>
      </c>
      <c r="I26" s="17">
        <f>_xlfn.IFNA(VLOOKUP($A26&amp;" ЕДДС",'[12]1'!$B$2:$E$60,2,0)/86400, "")</f>
        <v>1.8981481481481482E-3</v>
      </c>
      <c r="J26" s="17">
        <f>_xlfn.IFNA(VLOOKUP($A26&amp;" ЕДДС",'[12]1'!$B$2:$E$60,3,0)/86400, "")</f>
        <v>0</v>
      </c>
      <c r="K26" s="17">
        <f>_xlfn.IFNA(VLOOKUP($A26&amp;" ЕДДС",'[12]1'!$B$2:$E$60,4,0)/86400, "")</f>
        <v>0</v>
      </c>
      <c r="L26" s="17" t="str">
        <f>_xlfn.IFNA(VLOOKUP($A26&amp;" ЕДДС",'[12]1'!$B$1:$E$60,1,0),"")</f>
        <v>Угранский ЕДДС</v>
      </c>
      <c r="M26" s="16">
        <f>_xlfn.IFNA(VLOOKUP($A26&amp;" ЕДДС",'[11]1'!$B$2:$D$60000,2,0), "x")</f>
        <v>0</v>
      </c>
    </row>
    <row r="27" spans="1:13" ht="15.75" x14ac:dyDescent="0.25">
      <c r="A27" s="11" t="s">
        <v>33</v>
      </c>
      <c r="B27" s="12">
        <f t="shared" si="0"/>
        <v>5</v>
      </c>
      <c r="C27" s="13">
        <f>'[9]1'!$C$73</f>
        <v>160</v>
      </c>
      <c r="D27" s="14">
        <f>_xlfn.IFNA(VLOOKUP("Х.Жирковский",'[10]1'!$A$2:$B$28,2,0), "x")</f>
        <v>5</v>
      </c>
      <c r="E27" s="15">
        <f t="shared" si="1"/>
        <v>0</v>
      </c>
      <c r="F27" s="13">
        <f>C27-H27-'[9]1'!$C$71</f>
        <v>133</v>
      </c>
      <c r="G27" s="16">
        <f>_xlfn.IFNA(VLOOKUP($A27&amp;" ЕДДС",'[11]1'!$B$2:$D$60000,3,0), "x")</f>
        <v>0</v>
      </c>
      <c r="H27" s="13">
        <f>'[9]1'!$C$72</f>
        <v>21</v>
      </c>
      <c r="I27" s="17">
        <f>_xlfn.IFNA(VLOOKUP($A27&amp;" ЕДДС",'[12]1'!$B$2:$E$60,2,0)/86400, "")</f>
        <v>1.8171296296296297E-3</v>
      </c>
      <c r="J27" s="17">
        <f>_xlfn.IFNA(VLOOKUP($A27&amp;" ЕДДС",'[12]1'!$B$2:$E$60,3,0)/86400, "")</f>
        <v>0</v>
      </c>
      <c r="K27" s="17">
        <f>_xlfn.IFNA(VLOOKUP($A27&amp;" ЕДДС",'[12]1'!$B$2:$E$60,4,0)/86400, "")</f>
        <v>0</v>
      </c>
      <c r="L27" s="17" t="str">
        <f>_xlfn.IFNA(VLOOKUP($A27&amp;" ЕДДС",'[12]1'!$B$1:$E$60,1,0),"")</f>
        <v>Х.-Жирковский ЕДДС</v>
      </c>
      <c r="M27" s="16">
        <f>_xlfn.IFNA(VLOOKUP($A27&amp;" ЕДДС",'[11]1'!$B$2:$D$60000,2,0), "x")</f>
        <v>0</v>
      </c>
    </row>
    <row r="28" spans="1:13" ht="15.75" x14ac:dyDescent="0.25">
      <c r="A28" s="11" t="s">
        <v>34</v>
      </c>
      <c r="B28" s="12">
        <f t="shared" si="0"/>
        <v>34</v>
      </c>
      <c r="C28" s="13">
        <f>'[9]1'!$C$76</f>
        <v>127</v>
      </c>
      <c r="D28" s="14">
        <f>_xlfn.IFNA(VLOOKUP($A28,'[10]1'!$A$2:$B$28,2,0), "x")</f>
        <v>34</v>
      </c>
      <c r="E28" s="15">
        <f t="shared" si="1"/>
        <v>0</v>
      </c>
      <c r="F28" s="13">
        <f>C28-H28-'[9]1'!$C$74</f>
        <v>81</v>
      </c>
      <c r="G28" s="16">
        <f>_xlfn.IFNA(VLOOKUP($A28&amp;" ЕДДС",'[11]1'!$B$2:$D$60000,3,0), "x")</f>
        <v>0</v>
      </c>
      <c r="H28" s="13">
        <f>'[9]1'!$C$75</f>
        <v>40</v>
      </c>
      <c r="I28" s="17">
        <f>_xlfn.IFNA(VLOOKUP($A28&amp;" ЕДДС",'[12]1'!$B$2:$E$60,2,0)/86400, "")</f>
        <v>7.5925925925925926E-3</v>
      </c>
      <c r="J28" s="17">
        <f>_xlfn.IFNA(VLOOKUP($A28&amp;" ЕДДС",'[12]1'!$B$2:$E$60,3,0)/86400, "")</f>
        <v>0</v>
      </c>
      <c r="K28" s="17">
        <f>_xlfn.IFNA(VLOOKUP($A28&amp;" ЕДДС",'[12]1'!$B$2:$E$60,4,0)/86400, "")</f>
        <v>0</v>
      </c>
      <c r="L28" s="17" t="str">
        <f>_xlfn.IFNA(VLOOKUP($A28&amp;" ЕДДС",'[12]1'!$B$1:$E$60,1,0),"")</f>
        <v>Хиславичский ЕДДС</v>
      </c>
      <c r="M28" s="16">
        <f>_xlfn.IFNA(VLOOKUP($A28&amp;" ЕДДС",'[11]1'!$B$2:$D$60000,2,0), "x")</f>
        <v>0</v>
      </c>
    </row>
    <row r="29" spans="1:13" ht="15.75" x14ac:dyDescent="0.25">
      <c r="A29" s="11" t="s">
        <v>35</v>
      </c>
      <c r="B29" s="12">
        <f t="shared" si="0"/>
        <v>32</v>
      </c>
      <c r="C29" s="13">
        <f>'[9]1'!$C$79</f>
        <v>125</v>
      </c>
      <c r="D29" s="14">
        <f>_xlfn.IFNA(VLOOKUP($A29,'[10]1'!$A$2:$B$28,2,0), "x")</f>
        <v>32</v>
      </c>
      <c r="E29" s="15">
        <f t="shared" si="1"/>
        <v>0</v>
      </c>
      <c r="F29" s="13">
        <f>C29-H29-'[9]1'!$C$77</f>
        <v>99</v>
      </c>
      <c r="G29" s="16">
        <f>_xlfn.IFNA(VLOOKUP($A29&amp;" ЕДДС",'[11]1'!$B$2:$D$60000,3,0), "x")</f>
        <v>0</v>
      </c>
      <c r="H29" s="13">
        <f>'[9]1'!$C$78</f>
        <v>23</v>
      </c>
      <c r="I29" s="17">
        <f>_xlfn.IFNA(VLOOKUP($A29&amp;" ЕДДС",'[12]1'!$B$2:$E$60,2,0)/86400, "")</f>
        <v>1.0995370370370371E-3</v>
      </c>
      <c r="J29" s="17">
        <f>_xlfn.IFNA(VLOOKUP($A29&amp;" ЕДДС",'[12]1'!$B$2:$E$60,3,0)/86400, "")</f>
        <v>0</v>
      </c>
      <c r="K29" s="17">
        <f>_xlfn.IFNA(VLOOKUP($A29&amp;" ЕДДС",'[12]1'!$B$2:$E$60,4,0)/86400, "")</f>
        <v>0</v>
      </c>
      <c r="L29" s="17" t="str">
        <f>_xlfn.IFNA(VLOOKUP($A29&amp;" ЕДДС",'[12]1'!$B$1:$E$60,1,0),"")</f>
        <v>Шумячский ЕДДС</v>
      </c>
      <c r="M29" s="16">
        <f>_xlfn.IFNA(VLOOKUP($A29&amp;" ЕДДС",'[11]1'!$B$2:$D$60000,2,0), "x")</f>
        <v>0</v>
      </c>
    </row>
    <row r="30" spans="1:13" ht="15.75" x14ac:dyDescent="0.25">
      <c r="A30" s="11" t="s">
        <v>36</v>
      </c>
      <c r="B30" s="12">
        <f t="shared" si="0"/>
        <v>203</v>
      </c>
      <c r="C30" s="13">
        <f>'[9]1'!$C$82</f>
        <v>1089</v>
      </c>
      <c r="D30" s="14">
        <f>_xlfn.IFNA(VLOOKUP($A30,'[10]1'!$A$2:$B$28,2,0), "x")</f>
        <v>203</v>
      </c>
      <c r="E30" s="15">
        <f t="shared" si="1"/>
        <v>0</v>
      </c>
      <c r="F30" s="13">
        <f>C30-H30-'[9]1'!$C$80</f>
        <v>864</v>
      </c>
      <c r="G30" s="16">
        <f>_xlfn.IFNA(VLOOKUP($A30&amp;" ЕДДС",'[11]1'!$B$2:$D$60000,3,0), "x")</f>
        <v>0</v>
      </c>
      <c r="H30" s="13">
        <f>'[9]1'!$C$81</f>
        <v>143</v>
      </c>
      <c r="I30" s="17">
        <f>_xlfn.IFNA(VLOOKUP($A30&amp;" ЕДДС",'[12]1'!$B$2:$E$60,2,0)/86400, "")</f>
        <v>7.291666666666667E-4</v>
      </c>
      <c r="J30" s="17">
        <f>_xlfn.IFNA(VLOOKUP($A30&amp;" ЕДДС",'[12]1'!$B$2:$E$60,3,0)/86400, "")</f>
        <v>0</v>
      </c>
      <c r="K30" s="17">
        <f>_xlfn.IFNA(VLOOKUP($A30&amp;" ЕДДС",'[12]1'!$B$2:$E$60,4,0)/86400, "")</f>
        <v>0</v>
      </c>
      <c r="L30" s="17" t="str">
        <f>_xlfn.IFNA(VLOOKUP($A30&amp;" ЕДДС",'[12]1'!$B$1:$E$60,1,0),"")</f>
        <v>Ярцевский ЕДДС</v>
      </c>
      <c r="M30" s="16">
        <f>_xlfn.IFNA(VLOOKUP($A30&amp;" ЕДДС",'[11]1'!$B$2:$D$60000,2,0), "x")</f>
        <v>0</v>
      </c>
    </row>
    <row r="31" spans="1:13" x14ac:dyDescent="0.2">
      <c r="A31" s="7">
        <f>B31+D31</f>
        <v>5238</v>
      </c>
      <c r="B31" s="7">
        <f>SUM(B$4:B$30)</f>
        <v>2619</v>
      </c>
      <c r="D31" s="7">
        <f>SUM(D$4:D$30)</f>
        <v>2619</v>
      </c>
      <c r="F31" s="7" t="s">
        <v>38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3" priority="2" operator="equal">
      <formula>0</formula>
    </cfRule>
    <cfRule type="cellIs" dxfId="4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0" style="7" customWidth="1"/>
    <col min="14" max="14" width="27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4" ht="15.75" x14ac:dyDescent="0.25">
      <c r="A4" s="11" t="s">
        <v>10</v>
      </c>
      <c r="B4" s="12">
        <f t="shared" ref="B4:B30" si="0">M4+D4</f>
        <v>33</v>
      </c>
      <c r="C4" s="13">
        <f>'[13]1'!$C$4</f>
        <v>195</v>
      </c>
      <c r="D4" s="14">
        <f>_xlfn.IFNA(VLOOKUP($A4,'[14]1'!$A$2:$B$28,2,0), "x")</f>
        <v>33</v>
      </c>
      <c r="E4" s="15">
        <f t="shared" ref="E4:E30" si="1">B4-D4-G4</f>
        <v>0</v>
      </c>
      <c r="F4" s="13">
        <f>C4-H4-'[13]1'!$C$2</f>
        <v>155</v>
      </c>
      <c r="G4" s="16">
        <f>_xlfn.IFNA(VLOOKUP($A4&amp;" ЕДДС",'[15]1'!$B$2:$D$60000,3,0), "x")</f>
        <v>0</v>
      </c>
      <c r="H4" s="13">
        <f>'[13]1'!$C$3</f>
        <v>33</v>
      </c>
      <c r="I4" s="17">
        <f>_xlfn.IFNA(VLOOKUP($A4&amp;" ЕДДС",'[16]1'!$B$2:$E$60,2,0)/86400, "")</f>
        <v>3.3680555555555554E-2</v>
      </c>
      <c r="J4" s="17">
        <f>_xlfn.IFNA(VLOOKUP($A4&amp;" ЕДДС",'[16]1'!$B$2:$E$60,3,0)/86400, "")</f>
        <v>0</v>
      </c>
      <c r="K4" s="17">
        <f>_xlfn.IFNA(VLOOKUP($A4&amp;" ЕДДС",'[16]1'!$B$2:$E$60,4,0)/86400, "")</f>
        <v>0</v>
      </c>
      <c r="L4" s="17" t="str">
        <f>_xlfn.IFNA(VLOOKUP($A4&amp;" ЕДДС",'[16]1'!$B$1:$E$60,1,0),"")</f>
        <v>Велижский ЕДДС</v>
      </c>
      <c r="M4" s="16">
        <f>_xlfn.IFNA(VLOOKUP($A4&amp;" ЕДДС",'[15]1'!$B$2:$D$60000,2,0), "x")</f>
        <v>0</v>
      </c>
    </row>
    <row r="5" spans="1:14" ht="15.75" x14ac:dyDescent="0.25">
      <c r="A5" s="11" t="s">
        <v>11</v>
      </c>
      <c r="B5" s="12">
        <f t="shared" si="0"/>
        <v>354</v>
      </c>
      <c r="C5" s="13">
        <f>'[13]1'!$C$7</f>
        <v>1373</v>
      </c>
      <c r="D5" s="14">
        <f>_xlfn.IFNA(VLOOKUP($A5,'[14]1'!$A$2:$B$28,2,0), "x")</f>
        <v>354</v>
      </c>
      <c r="E5" s="15">
        <f t="shared" si="1"/>
        <v>0</v>
      </c>
      <c r="F5" s="13">
        <f>C5-H5-'[13]1'!$C$5</f>
        <v>1064</v>
      </c>
      <c r="G5" s="16">
        <f>_xlfn.IFNA(VLOOKUP($A5&amp;" ЕДДС",'[15]1'!$B$2:$D$60000,3,0), "x")</f>
        <v>0</v>
      </c>
      <c r="H5" s="13">
        <f>'[13]1'!$C$6</f>
        <v>207</v>
      </c>
      <c r="I5" s="17">
        <f>_xlfn.IFNA(VLOOKUP($A5&amp;" ЕДДС",'[16]1'!$B$2:$E$60,2,0)/86400, "")</f>
        <v>2.0254629629629629E-3</v>
      </c>
      <c r="J5" s="17">
        <f>_xlfn.IFNA(VLOOKUP($A5&amp;" ЕДДС",'[16]1'!$B$2:$E$60,3,0)/86400, "")</f>
        <v>0</v>
      </c>
      <c r="K5" s="17">
        <f>_xlfn.IFNA(VLOOKUP($A5&amp;" ЕДДС",'[16]1'!$B$2:$E$60,4,0)/86400, "")</f>
        <v>0</v>
      </c>
      <c r="L5" s="17" t="str">
        <f>_xlfn.IFNA(VLOOKUP($A5&amp;" ЕДДС",'[16]1'!$B$1:$E$60,1,0),"")</f>
        <v>Вяземский ЕДДС</v>
      </c>
      <c r="M5" s="16">
        <f>_xlfn.IFNA(VLOOKUP($A5&amp;" ЕДДС",'[15]1'!$B$2:$D$60000,2,0), "x")</f>
        <v>0</v>
      </c>
    </row>
    <row r="6" spans="1:14" ht="15.75" x14ac:dyDescent="0.25">
      <c r="A6" s="11" t="s">
        <v>12</v>
      </c>
      <c r="B6" s="12">
        <f t="shared" si="0"/>
        <v>200</v>
      </c>
      <c r="C6" s="13">
        <f>'[13]1'!$C$10</f>
        <v>752</v>
      </c>
      <c r="D6" s="14">
        <f>_xlfn.IFNA(VLOOKUP($A6,'[14]1'!$A$2:$B$28,2,0), "x")</f>
        <v>200</v>
      </c>
      <c r="E6" s="15">
        <f t="shared" si="1"/>
        <v>0</v>
      </c>
      <c r="F6" s="13">
        <f>C6-H6-'[13]1'!$C$8</f>
        <v>572</v>
      </c>
      <c r="G6" s="16">
        <f>_xlfn.IFNA(VLOOKUP($A6&amp;" ЕДДС",'[15]1'!$B$2:$D$60000,3,0), "x")</f>
        <v>0</v>
      </c>
      <c r="H6" s="13">
        <f>'[13]1'!$C$9</f>
        <v>140</v>
      </c>
      <c r="I6" s="17">
        <f>_xlfn.IFNA(VLOOKUP($A6&amp;" ЕДДС",'[16]1'!$B$2:$E$60,2,0)/86400, "")</f>
        <v>1.0069444444444444E-3</v>
      </c>
      <c r="J6" s="17">
        <f>_xlfn.IFNA(VLOOKUP($A6&amp;" ЕДДС",'[16]1'!$B$2:$E$60,3,0)/86400, "")</f>
        <v>0</v>
      </c>
      <c r="K6" s="17">
        <f>_xlfn.IFNA(VLOOKUP($A6&amp;" ЕДДС",'[16]1'!$B$2:$E$60,4,0)/86400, "")</f>
        <v>0</v>
      </c>
      <c r="L6" s="17" t="str">
        <f>_xlfn.IFNA(VLOOKUP($A6&amp;" ЕДДС",'[16]1'!$B$1:$E$60,1,0),"")</f>
        <v>Гагаринский ЕДДС</v>
      </c>
      <c r="M6" s="16">
        <f>_xlfn.IFNA(VLOOKUP($A6&amp;" ЕДДС",'[15]1'!$B$2:$D$60000,2,0), "x")</f>
        <v>0</v>
      </c>
    </row>
    <row r="7" spans="1:14" ht="15.75" x14ac:dyDescent="0.25">
      <c r="A7" s="11" t="s">
        <v>13</v>
      </c>
      <c r="B7" s="12">
        <f t="shared" si="0"/>
        <v>7</v>
      </c>
      <c r="C7" s="13">
        <f>'[13]1'!$C$13</f>
        <v>36</v>
      </c>
      <c r="D7" s="14">
        <f>_xlfn.IFNA(VLOOKUP($A7,'[14]1'!$A$2:$B$28,2,0), "x")</f>
        <v>7</v>
      </c>
      <c r="E7" s="15">
        <f t="shared" si="1"/>
        <v>0</v>
      </c>
      <c r="F7" s="13">
        <f>C7-H7-'[13]1'!$C$11</f>
        <v>26</v>
      </c>
      <c r="G7" s="16">
        <f>_xlfn.IFNA(VLOOKUP($A7&amp;" ЕДДС",'[15]1'!$B$2:$D$60000,3,0), "x")</f>
        <v>0</v>
      </c>
      <c r="H7" s="13">
        <f>'[13]1'!$C$12</f>
        <v>5</v>
      </c>
      <c r="I7" s="17">
        <f>_xlfn.IFNA(VLOOKUP($A7&amp;" ЕДДС",'[16]1'!$B$2:$E$60,2,0)/86400, "")</f>
        <v>3.2407407407407406E-4</v>
      </c>
      <c r="J7" s="17">
        <f>_xlfn.IFNA(VLOOKUP($A7&amp;" ЕДДС",'[16]1'!$B$2:$E$60,3,0)/86400, "")</f>
        <v>0</v>
      </c>
      <c r="K7" s="17">
        <f>_xlfn.IFNA(VLOOKUP($A7&amp;" ЕДДС",'[16]1'!$B$2:$E$60,4,0)/86400, "")</f>
        <v>0</v>
      </c>
      <c r="L7" s="17" t="str">
        <f>_xlfn.IFNA(VLOOKUP($A7&amp;" ЕДДС",'[16]1'!$B$1:$E$60,1,0),"")</f>
        <v>Глинковский ЕДДС</v>
      </c>
      <c r="M7" s="16">
        <f>_xlfn.IFNA(VLOOKUP($A7&amp;" ЕДДС",'[15]1'!$B$2:$D$60000,2,0), "x")</f>
        <v>0</v>
      </c>
    </row>
    <row r="8" spans="1:14" ht="15.75" x14ac:dyDescent="0.25">
      <c r="A8" s="11" t="s">
        <v>14</v>
      </c>
      <c r="B8" s="12">
        <f t="shared" si="0"/>
        <v>95</v>
      </c>
      <c r="C8" s="13">
        <f>'[13]1'!$C$16</f>
        <v>327</v>
      </c>
      <c r="D8" s="14">
        <f>_xlfn.IFNA(VLOOKUP($A8,'[14]1'!$A$2:$B$28,2,0), "x")</f>
        <v>95</v>
      </c>
      <c r="E8" s="15">
        <f t="shared" si="1"/>
        <v>0</v>
      </c>
      <c r="F8" s="13">
        <f>C8-H8-'[13]1'!$C$14</f>
        <v>243</v>
      </c>
      <c r="G8" s="16">
        <f>_xlfn.IFNA(VLOOKUP($A8&amp;" ЕДДС",'[15]1'!$B$2:$D$60000,3,0), "x")</f>
        <v>0</v>
      </c>
      <c r="H8" s="13">
        <f>'[13]1'!$C$15</f>
        <v>72</v>
      </c>
      <c r="I8" s="17">
        <f>_xlfn.IFNA(VLOOKUP($A8&amp;" ЕДДС",'[16]1'!$B$2:$E$60,2,0)/86400, "")</f>
        <v>1.736111111111111E-3</v>
      </c>
      <c r="J8" s="17">
        <f>_xlfn.IFNA(VLOOKUP($A8&amp;" ЕДДС",'[16]1'!$B$2:$E$60,3,0)/86400, "")</f>
        <v>0</v>
      </c>
      <c r="K8" s="17">
        <f>_xlfn.IFNA(VLOOKUP($A8&amp;" ЕДДС",'[16]1'!$B$2:$E$60,4,0)/86400, "")</f>
        <v>0</v>
      </c>
      <c r="L8" s="17" t="str">
        <f>_xlfn.IFNA(VLOOKUP($A8&amp;" ЕДДС",'[16]1'!$B$1:$E$60,1,0),"")</f>
        <v>Демидовский ЕДДС</v>
      </c>
      <c r="M8" s="16">
        <f>_xlfn.IFNA(VLOOKUP($A8&amp;" ЕДДС",'[15]1'!$B$2:$D$60000,2,0), "x")</f>
        <v>0</v>
      </c>
    </row>
    <row r="9" spans="1:14" ht="15.75" x14ac:dyDescent="0.25">
      <c r="A9" s="11" t="s">
        <v>15</v>
      </c>
      <c r="B9" s="12">
        <f t="shared" si="0"/>
        <v>37</v>
      </c>
      <c r="C9" s="13">
        <f>'[13]1'!$C$19</f>
        <v>237</v>
      </c>
      <c r="D9" s="14">
        <f>_xlfn.IFNA(VLOOKUP($N9,'[14]1'!$A$2:$B$28,2,0), "x")</f>
        <v>37</v>
      </c>
      <c r="E9" s="15">
        <f t="shared" si="1"/>
        <v>0</v>
      </c>
      <c r="F9" s="13">
        <f>C9-H9-'[13]1'!$C$17</f>
        <v>185</v>
      </c>
      <c r="G9" s="16">
        <f>_xlfn.IFNA(VLOOKUP($A9&amp;" ЕДДС",'[15]1'!$B$2:$D$60000,3,0), "x")</f>
        <v>0</v>
      </c>
      <c r="H9" s="13">
        <f>'[13]1'!$C$18</f>
        <v>33</v>
      </c>
      <c r="I9" s="17" t="str">
        <f>_xlfn.IFNA(VLOOKUP($A9&amp;" ЕДДС",'[16]1'!$B$2:$E$60,2,0)/86400, "")</f>
        <v/>
      </c>
      <c r="J9" s="17" t="str">
        <f>_xlfn.IFNA(VLOOKUP($A9&amp;" ЕДДС",'[16]1'!$B$2:$E$60,3,0)/86400, "")</f>
        <v/>
      </c>
      <c r="K9" s="17" t="str">
        <f>_xlfn.IFNA(VLOOKUP($A9&amp;" ЕДДС",'[16]1'!$B$2:$E$60,4,0)/86400, "")</f>
        <v/>
      </c>
      <c r="L9" s="17" t="str">
        <f>_xlfn.IFNA(VLOOKUP($A9&amp;" ЕДДС",'[16]1'!$B$1:$E$60,1,0),"")</f>
        <v/>
      </c>
      <c r="M9" s="16">
        <f>_xlfn.IFNA(VLOOKUP($A9&amp;" ЕДДС",'[15]1'!$B$2:$D$60000,2,0), "x")</f>
        <v>0</v>
      </c>
      <c r="N9" s="20" t="s">
        <v>40</v>
      </c>
    </row>
    <row r="10" spans="1:14" ht="15.75" x14ac:dyDescent="0.25">
      <c r="A10" s="11" t="s">
        <v>16</v>
      </c>
      <c r="B10" s="12">
        <f t="shared" si="0"/>
        <v>87</v>
      </c>
      <c r="C10" s="13">
        <f>'[13]1'!$C$22</f>
        <v>322</v>
      </c>
      <c r="D10" s="14">
        <f>_xlfn.IFNA(VLOOKUP($A10,'[14]1'!$A$2:$B$28,2,0), "x")</f>
        <v>87</v>
      </c>
      <c r="E10" s="15">
        <f t="shared" si="1"/>
        <v>0</v>
      </c>
      <c r="F10" s="13">
        <f>C10-H10-'[13]1'!$C$20</f>
        <v>239</v>
      </c>
      <c r="G10" s="16">
        <f>_xlfn.IFNA(VLOOKUP($A10&amp;" ЕДДС",'[15]1'!$B$2:$D$60000,3,0), "x")</f>
        <v>0</v>
      </c>
      <c r="H10" s="13">
        <f>'[13]1'!$C$21</f>
        <v>61</v>
      </c>
      <c r="I10" s="17">
        <f>_xlfn.IFNA(VLOOKUP($A10&amp;" ЕДДС",'[16]1'!$B$2:$E$60,2,0)/86400, "")</f>
        <v>3.3796296296296296E-3</v>
      </c>
      <c r="J10" s="17">
        <f>_xlfn.IFNA(VLOOKUP($A10&amp;" ЕДДС",'[16]1'!$B$2:$E$60,3,0)/86400, "")</f>
        <v>0</v>
      </c>
      <c r="K10" s="17">
        <f>_xlfn.IFNA(VLOOKUP($A10&amp;" ЕДДС",'[16]1'!$B$2:$E$60,4,0)/86400, "")</f>
        <v>0</v>
      </c>
      <c r="L10" s="17" t="str">
        <f>_xlfn.IFNA(VLOOKUP($A10&amp;" ЕДДС",'[16]1'!$B$1:$E$60,1,0),"")</f>
        <v>Дорогобужский ЕДДС</v>
      </c>
      <c r="M10" s="16">
        <f>_xlfn.IFNA(VLOOKUP($A10&amp;" ЕДДС",'[15]1'!$B$2:$D$60000,2,0), "x")</f>
        <v>0</v>
      </c>
    </row>
    <row r="11" spans="1:14" ht="15.75" x14ac:dyDescent="0.25">
      <c r="A11" s="11" t="s">
        <v>17</v>
      </c>
      <c r="B11" s="12">
        <f t="shared" si="0"/>
        <v>66</v>
      </c>
      <c r="C11" s="13">
        <f>'[13]1'!$C$25</f>
        <v>206</v>
      </c>
      <c r="D11" s="14">
        <f>_xlfn.IFNA(VLOOKUP($A11,'[14]1'!$A$2:$B$28,2,0), "x")</f>
        <v>66</v>
      </c>
      <c r="E11" s="15">
        <f t="shared" si="1"/>
        <v>0</v>
      </c>
      <c r="F11" s="13">
        <f>C11-H11-'[13]1'!$C$23</f>
        <v>148</v>
      </c>
      <c r="G11" s="16">
        <f>_xlfn.IFNA(VLOOKUP($A11&amp;" ЕДДС",'[15]1'!$B$2:$D$60000,3,0), "x")</f>
        <v>0</v>
      </c>
      <c r="H11" s="13">
        <f>'[13]1'!$C$24</f>
        <v>48</v>
      </c>
      <c r="I11" s="17">
        <f>_xlfn.IFNA(VLOOKUP($A11&amp;" ЕДДС",'[16]1'!$B$2:$E$60,2,0)/86400, "")</f>
        <v>4.7453703703703704E-4</v>
      </c>
      <c r="J11" s="17">
        <f>_xlfn.IFNA(VLOOKUP($A11&amp;" ЕДДС",'[16]1'!$B$2:$E$60,3,0)/86400, "")</f>
        <v>0</v>
      </c>
      <c r="K11" s="17">
        <f>_xlfn.IFNA(VLOOKUP($A11&amp;" ЕДДС",'[16]1'!$B$2:$E$60,4,0)/86400, "")</f>
        <v>0</v>
      </c>
      <c r="L11" s="17" t="str">
        <f>_xlfn.IFNA(VLOOKUP($A11&amp;" ЕДДС",'[16]1'!$B$1:$E$60,1,0),"")</f>
        <v>Духовщинский ЕДДС</v>
      </c>
      <c r="M11" s="16">
        <f>_xlfn.IFNA(VLOOKUP($A11&amp;" ЕДДС",'[15]1'!$B$2:$D$60000,2,0), "x")</f>
        <v>0</v>
      </c>
    </row>
    <row r="12" spans="1:14" ht="15.75" x14ac:dyDescent="0.25">
      <c r="A12" s="11" t="s">
        <v>18</v>
      </c>
      <c r="B12" s="12">
        <f t="shared" si="0"/>
        <v>58</v>
      </c>
      <c r="C12" s="13">
        <f>'[13]1'!$C$28</f>
        <v>162</v>
      </c>
      <c r="D12" s="14">
        <f>_xlfn.IFNA(VLOOKUP($A12,'[14]1'!$A$2:$B$28,2,0), "x")</f>
        <v>58</v>
      </c>
      <c r="E12" s="15">
        <f t="shared" si="1"/>
        <v>0</v>
      </c>
      <c r="F12" s="13">
        <f>C12-H12-'[13]1'!$C$26</f>
        <v>97</v>
      </c>
      <c r="G12" s="16">
        <f>_xlfn.IFNA(VLOOKUP($A12&amp;" ЕДДС",'[15]1'!$B$2:$D$60000,3,0), "x")</f>
        <v>0</v>
      </c>
      <c r="H12" s="13">
        <f>'[13]1'!$C$27</f>
        <v>50</v>
      </c>
      <c r="I12" s="17">
        <f>_xlfn.IFNA(VLOOKUP($A12&amp;" ЕДДС",'[16]1'!$B$2:$E$60,2,0)/86400, "")</f>
        <v>9.2245370370370363E-3</v>
      </c>
      <c r="J12" s="17">
        <f>_xlfn.IFNA(VLOOKUP($A12&amp;" ЕДДС",'[16]1'!$B$2:$E$60,3,0)/86400, "")</f>
        <v>0</v>
      </c>
      <c r="K12" s="17">
        <f>_xlfn.IFNA(VLOOKUP($A12&amp;" ЕДДС",'[16]1'!$B$2:$E$60,4,0)/86400, "")</f>
        <v>0</v>
      </c>
      <c r="L12" s="17" t="str">
        <f>_xlfn.IFNA(VLOOKUP($A12&amp;" ЕДДС",'[16]1'!$B$1:$E$60,1,0),"")</f>
        <v>Ельнинский ЕДДС</v>
      </c>
      <c r="M12" s="16">
        <f>_xlfn.IFNA(VLOOKUP($A12&amp;" ЕДДС",'[15]1'!$B$2:$D$60000,2,0), "x")</f>
        <v>0</v>
      </c>
    </row>
    <row r="13" spans="1:14" ht="15.75" x14ac:dyDescent="0.25">
      <c r="A13" s="11" t="s">
        <v>19</v>
      </c>
      <c r="B13" s="12">
        <f t="shared" si="0"/>
        <v>16</v>
      </c>
      <c r="C13" s="13">
        <f>'[13]1'!$C$31</f>
        <v>80</v>
      </c>
      <c r="D13" s="14">
        <f>_xlfn.IFNA(VLOOKUP($A13,'[14]1'!$A$2:$B$28,2,0), "x")</f>
        <v>16</v>
      </c>
      <c r="E13" s="15">
        <f t="shared" si="1"/>
        <v>0</v>
      </c>
      <c r="F13" s="13">
        <f>C13-H13-'[13]1'!$C$29</f>
        <v>62</v>
      </c>
      <c r="G13" s="16">
        <f>_xlfn.IFNA(VLOOKUP($A13&amp;" ЕДДС",'[15]1'!$B$2:$D$60000,3,0), "x")</f>
        <v>0</v>
      </c>
      <c r="H13" s="13">
        <f>'[13]1'!$C$30</f>
        <v>16</v>
      </c>
      <c r="I13" s="17">
        <f>_xlfn.IFNA(VLOOKUP($A13&amp;" ЕДДС",'[16]1'!$B$2:$E$60,2,0)/86400, "")</f>
        <v>1.1689814814814816E-3</v>
      </c>
      <c r="J13" s="17">
        <f>_xlfn.IFNA(VLOOKUP($A13&amp;" ЕДДС",'[16]1'!$B$2:$E$60,3,0)/86400, "")</f>
        <v>0</v>
      </c>
      <c r="K13" s="17">
        <f>_xlfn.IFNA(VLOOKUP($A13&amp;" ЕДДС",'[16]1'!$B$2:$E$60,4,0)/86400, "")</f>
        <v>0</v>
      </c>
      <c r="L13" s="17" t="str">
        <f>_xlfn.IFNA(VLOOKUP($A13&amp;" ЕДДС",'[16]1'!$B$1:$E$60,1,0),"")</f>
        <v>Ершичский ЕДДС</v>
      </c>
      <c r="M13" s="16">
        <f>_xlfn.IFNA(VLOOKUP($A13&amp;" ЕДДС",'[15]1'!$B$2:$D$60000,2,0), "x")</f>
        <v>0</v>
      </c>
    </row>
    <row r="14" spans="1:14" ht="15.75" x14ac:dyDescent="0.25">
      <c r="A14" s="11" t="s">
        <v>20</v>
      </c>
      <c r="B14" s="12">
        <f t="shared" si="0"/>
        <v>104</v>
      </c>
      <c r="C14" s="13">
        <f>'[13]1'!$C$34</f>
        <v>190</v>
      </c>
      <c r="D14" s="14">
        <f>_xlfn.IFNA(VLOOKUP($A14,'[14]1'!$A$2:$B$28,2,0), "x")</f>
        <v>104</v>
      </c>
      <c r="E14" s="15">
        <f t="shared" si="1"/>
        <v>0</v>
      </c>
      <c r="F14" s="13">
        <f>C14-H14-'[13]1'!$C$32</f>
        <v>109</v>
      </c>
      <c r="G14" s="16">
        <f>_xlfn.IFNA(VLOOKUP($A14&amp;" ЕДДС",'[15]1'!$B$2:$D$60000,3,0), "x")</f>
        <v>0</v>
      </c>
      <c r="H14" s="13">
        <f>'[13]1'!$C$33</f>
        <v>70</v>
      </c>
      <c r="I14" s="17">
        <f>_xlfn.IFNA(VLOOKUP($A14&amp;" ЕДДС",'[16]1'!$B$2:$E$60,2,0)/86400, "")</f>
        <v>1.6782407407407408E-3</v>
      </c>
      <c r="J14" s="17">
        <f>_xlfn.IFNA(VLOOKUP($A14&amp;" ЕДДС",'[16]1'!$B$2:$E$60,3,0)/86400, "")</f>
        <v>0</v>
      </c>
      <c r="K14" s="17">
        <f>_xlfn.IFNA(VLOOKUP($A14&amp;" ЕДДС",'[16]1'!$B$2:$E$60,4,0)/86400, "")</f>
        <v>0</v>
      </c>
      <c r="L14" s="17" t="str">
        <f>_xlfn.IFNA(VLOOKUP($A14&amp;" ЕДДС",'[16]1'!$B$1:$E$60,1,0),"")</f>
        <v>Кардымовский ЕДДС</v>
      </c>
      <c r="M14" s="16">
        <f>_xlfn.IFNA(VLOOKUP($A14&amp;" ЕДДС",'[15]1'!$B$2:$D$60000,2,0), "x")</f>
        <v>0</v>
      </c>
    </row>
    <row r="15" spans="1:14" ht="15.75" x14ac:dyDescent="0.25">
      <c r="A15" s="11" t="s">
        <v>21</v>
      </c>
      <c r="B15" s="12">
        <f t="shared" si="0"/>
        <v>105</v>
      </c>
      <c r="C15" s="13">
        <f>'[13]1'!$C$37</f>
        <v>169</v>
      </c>
      <c r="D15" s="14">
        <f>_xlfn.IFNA(VLOOKUP($A15,'[14]1'!$A$2:$B$28,2,0), "x")</f>
        <v>105</v>
      </c>
      <c r="E15" s="15">
        <f t="shared" si="1"/>
        <v>0</v>
      </c>
      <c r="F15" s="13">
        <f>C15-H15-'[13]1'!$C$35</f>
        <v>118</v>
      </c>
      <c r="G15" s="16">
        <f>_xlfn.IFNA(VLOOKUP($A15&amp;" ЕДДС",'[15]1'!$B$2:$D$60000,3,0), "x")</f>
        <v>0</v>
      </c>
      <c r="H15" s="13">
        <f>'[13]1'!$C$36</f>
        <v>40</v>
      </c>
      <c r="I15" s="17">
        <f>_xlfn.IFNA(VLOOKUP($A15&amp;" ЕДДС",'[16]1'!$B$2:$E$60,2,0)/86400, "")</f>
        <v>3.5879629629629629E-3</v>
      </c>
      <c r="J15" s="17">
        <f>_xlfn.IFNA(VLOOKUP($A15&amp;" ЕДДС",'[16]1'!$B$2:$E$60,3,0)/86400, "")</f>
        <v>0</v>
      </c>
      <c r="K15" s="17">
        <f>_xlfn.IFNA(VLOOKUP($A15&amp;" ЕДДС",'[16]1'!$B$2:$E$60,4,0)/86400, "")</f>
        <v>0</v>
      </c>
      <c r="L15" s="17" t="str">
        <f>_xlfn.IFNA(VLOOKUP($A15&amp;" ЕДДС",'[16]1'!$B$1:$E$60,1,0),"")</f>
        <v>Краснинский ЕДДС</v>
      </c>
      <c r="M15" s="16">
        <f>_xlfn.IFNA(VLOOKUP($A15&amp;" ЕДДС",'[15]1'!$B$2:$D$60000,2,0), "x")</f>
        <v>0</v>
      </c>
    </row>
    <row r="16" spans="1:14" ht="15.75" x14ac:dyDescent="0.25">
      <c r="A16" s="11" t="s">
        <v>22</v>
      </c>
      <c r="B16" s="12">
        <f t="shared" si="0"/>
        <v>45</v>
      </c>
      <c r="C16" s="13">
        <f>'[13]1'!$C$40</f>
        <v>118</v>
      </c>
      <c r="D16" s="14">
        <f>_xlfn.IFNA(VLOOKUP($A16,'[14]1'!$A$2:$B$28,2,0), "x")</f>
        <v>45</v>
      </c>
      <c r="E16" s="15">
        <f t="shared" si="1"/>
        <v>0</v>
      </c>
      <c r="F16" s="13">
        <f>C16-H16-'[13]1'!$C$38</f>
        <v>76</v>
      </c>
      <c r="G16" s="16">
        <f>_xlfn.IFNA(VLOOKUP($A16&amp;" ЕДДС",'[15]1'!$B$2:$D$60000,3,0), "x")</f>
        <v>0</v>
      </c>
      <c r="H16" s="13">
        <f>'[13]1'!$C$39</f>
        <v>38</v>
      </c>
      <c r="I16" s="17">
        <f>_xlfn.IFNA(VLOOKUP($A16&amp;" ЕДДС",'[16]1'!$B$2:$E$60,2,0)/86400, "")</f>
        <v>1.4699074074074074E-3</v>
      </c>
      <c r="J16" s="17">
        <f>_xlfn.IFNA(VLOOKUP($A16&amp;" ЕДДС",'[16]1'!$B$2:$E$60,3,0)/86400, "")</f>
        <v>0</v>
      </c>
      <c r="K16" s="17">
        <f>_xlfn.IFNA(VLOOKUP($A16&amp;" ЕДДС",'[16]1'!$B$2:$E$60,4,0)/86400, "")</f>
        <v>0</v>
      </c>
      <c r="L16" s="17" t="str">
        <f>_xlfn.IFNA(VLOOKUP($A16&amp;" ЕДДС",'[16]1'!$B$1:$E$60,1,0),"")</f>
        <v>Монастырщинский ЕДДС</v>
      </c>
      <c r="M16" s="16">
        <f>_xlfn.IFNA(VLOOKUP($A16&amp;" ЕДДС",'[15]1'!$B$2:$D$60000,2,0), "x")</f>
        <v>0</v>
      </c>
    </row>
    <row r="17" spans="1:256" ht="15.75" x14ac:dyDescent="0.25">
      <c r="A17" s="11" t="s">
        <v>23</v>
      </c>
      <c r="B17" s="12">
        <f t="shared" si="0"/>
        <v>34</v>
      </c>
      <c r="C17" s="13">
        <f>'[13]1'!$C$43</f>
        <v>176</v>
      </c>
      <c r="D17" s="14">
        <f>_xlfn.IFNA(VLOOKUP($A17,'[14]1'!$A$2:$B$28,2,0), "x")</f>
        <v>34</v>
      </c>
      <c r="E17" s="15">
        <f t="shared" si="1"/>
        <v>0</v>
      </c>
      <c r="F17" s="13">
        <f>C17-H17-'[13]1'!$C$41</f>
        <v>129</v>
      </c>
      <c r="G17" s="16">
        <f>_xlfn.IFNA(VLOOKUP($A17&amp;" ЕДДС",'[15]1'!$B$2:$D$60000,3,0), "x")</f>
        <v>0</v>
      </c>
      <c r="H17" s="13">
        <f>'[13]1'!$C$42</f>
        <v>27</v>
      </c>
      <c r="I17" s="17">
        <f>_xlfn.IFNA(VLOOKUP($A17&amp;" ЕДДС",'[16]1'!$B$2:$E$60,2,0)/86400, "")</f>
        <v>9.9537037037037042E-4</v>
      </c>
      <c r="J17" s="17">
        <f>_xlfn.IFNA(VLOOKUP($A17&amp;" ЕДДС",'[16]1'!$B$2:$E$60,3,0)/86400, "")</f>
        <v>0</v>
      </c>
      <c r="K17" s="17">
        <f>_xlfn.IFNA(VLOOKUP($A17&amp;" ЕДДС",'[16]1'!$B$2:$E$60,4,0)/86400, "")</f>
        <v>0</v>
      </c>
      <c r="L17" s="17" t="str">
        <f>_xlfn.IFNA(VLOOKUP($A17&amp;" ЕДДС",'[16]1'!$B$1:$E$60,1,0),"")</f>
        <v>Новодугинский ЕДДС</v>
      </c>
      <c r="M17" s="16">
        <f>_xlfn.IFNA(VLOOKUP($A17&amp;" ЕДДС",'[15]1'!$B$2:$D$60000,2,0), "x")</f>
        <v>0</v>
      </c>
    </row>
    <row r="18" spans="1:256" ht="15.75" x14ac:dyDescent="0.25">
      <c r="A18" s="11" t="s">
        <v>24</v>
      </c>
      <c r="B18" s="12">
        <f t="shared" si="0"/>
        <v>178</v>
      </c>
      <c r="C18" s="13">
        <f>'[13]1'!$C$46</f>
        <v>482</v>
      </c>
      <c r="D18" s="14">
        <f>_xlfn.IFNA(VLOOKUP($A18,'[14]1'!$A$2:$B$28,2,0), "x")</f>
        <v>178</v>
      </c>
      <c r="E18" s="15">
        <f t="shared" si="1"/>
        <v>0</v>
      </c>
      <c r="F18" s="13">
        <f>C18-H18-'[13]1'!$C$44</f>
        <v>316</v>
      </c>
      <c r="G18" s="16">
        <f>_xlfn.IFNA(VLOOKUP($A18&amp;" ЕДДС",'[15]1'!$B$2:$D$60000,3,0), "x")</f>
        <v>0</v>
      </c>
      <c r="H18" s="13">
        <f>'[13]1'!$C$45</f>
        <v>135</v>
      </c>
      <c r="I18" s="17">
        <f>_xlfn.IFNA(VLOOKUP($A18&amp;" ЕДДС",'[16]1'!$B$2:$E$60,2,0)/86400, "")</f>
        <v>8.1018518518518516E-4</v>
      </c>
      <c r="J18" s="17">
        <f>_xlfn.IFNA(VLOOKUP($A18&amp;" ЕДДС",'[16]1'!$B$2:$E$60,3,0)/86400, "")</f>
        <v>0</v>
      </c>
      <c r="K18" s="17">
        <f>_xlfn.IFNA(VLOOKUP($A18&amp;" ЕДДС",'[16]1'!$B$2:$E$60,4,0)/86400, "")</f>
        <v>0</v>
      </c>
      <c r="L18" s="17" t="str">
        <f>_xlfn.IFNA(VLOOKUP($A18&amp;" ЕДДС",'[16]1'!$B$1:$E$60,1,0),"")</f>
        <v>Починковский ЕДДС</v>
      </c>
      <c r="M18" s="16">
        <f>_xlfn.IFNA(VLOOKUP($A18&amp;" ЕДДС",'[15]1'!$B$2:$D$60000,2,0), "x")</f>
        <v>0</v>
      </c>
    </row>
    <row r="19" spans="1:256" ht="15.75" x14ac:dyDescent="0.25">
      <c r="A19" s="11" t="s">
        <v>25</v>
      </c>
      <c r="B19" s="12">
        <f t="shared" si="0"/>
        <v>255</v>
      </c>
      <c r="C19" s="13">
        <f>'[13]1'!$C$49</f>
        <v>1086</v>
      </c>
      <c r="D19" s="14">
        <f>_xlfn.IFNA(VLOOKUP($A19,'[14]1'!$A$2:$B$28,2,0), "x")</f>
        <v>255</v>
      </c>
      <c r="E19" s="15">
        <f t="shared" si="1"/>
        <v>0</v>
      </c>
      <c r="F19" s="13">
        <f>C19-H19-'[13]1'!$C$47</f>
        <v>838</v>
      </c>
      <c r="G19" s="16">
        <f>_xlfn.IFNA(VLOOKUP($A19&amp;" ЕДДС",'[15]1'!$B$2:$D$60000,3,0), "x")</f>
        <v>0</v>
      </c>
      <c r="H19" s="13">
        <f>'[13]1'!$C$48</f>
        <v>177</v>
      </c>
      <c r="I19" s="17">
        <f>_xlfn.IFNA(VLOOKUP($A19&amp;" ЕДДС",'[16]1'!$B$2:$E$60,2,0)/86400, "")</f>
        <v>1.0648148148148149E-3</v>
      </c>
      <c r="J19" s="17">
        <f>_xlfn.IFNA(VLOOKUP($A19&amp;" ЕДДС",'[16]1'!$B$2:$E$60,3,0)/86400, "")</f>
        <v>0</v>
      </c>
      <c r="K19" s="17">
        <f>_xlfn.IFNA(VLOOKUP($A19&amp;" ЕДДС",'[16]1'!$B$2:$E$60,4,0)/86400, "")</f>
        <v>0</v>
      </c>
      <c r="L19" s="17" t="str">
        <f>_xlfn.IFNA(VLOOKUP($A19&amp;" ЕДДС",'[16]1'!$B$1:$E$60,1,0),"")</f>
        <v>Рославльский ЕДДС</v>
      </c>
      <c r="M19" s="16">
        <f>_xlfn.IFNA(VLOOKUP($A19&amp;" ЕДДС",'[15]1'!$B$2:$D$60000,2,0), "x")</f>
        <v>0</v>
      </c>
    </row>
    <row r="20" spans="1:256" ht="15.75" x14ac:dyDescent="0.25">
      <c r="A20" s="11" t="s">
        <v>26</v>
      </c>
      <c r="B20" s="12">
        <f t="shared" si="0"/>
        <v>163</v>
      </c>
      <c r="C20" s="13">
        <f>'[13]1'!$C$52</f>
        <v>385</v>
      </c>
      <c r="D20" s="14">
        <f>_xlfn.IFNA(VLOOKUP($A20,'[14]1'!$A$2:$B$28,2,0), "x")</f>
        <v>163</v>
      </c>
      <c r="E20" s="15">
        <f t="shared" si="1"/>
        <v>0</v>
      </c>
      <c r="F20" s="13">
        <f>C20-H20-'[13]1'!$C$50</f>
        <v>249</v>
      </c>
      <c r="G20" s="16">
        <f>_xlfn.IFNA(VLOOKUP($A20&amp;" ЕДДС",'[15]1'!$B$2:$D$60000,3,0), "x")</f>
        <v>0</v>
      </c>
      <c r="H20" s="13">
        <f>'[13]1'!$C$51</f>
        <v>119</v>
      </c>
      <c r="I20" s="17">
        <f>_xlfn.IFNA(VLOOKUP($A20&amp;" ЕДДС",'[16]1'!$B$2:$E$60,2,0)/86400, "")</f>
        <v>9.4907407407407408E-4</v>
      </c>
      <c r="J20" s="17">
        <f>_xlfn.IFNA(VLOOKUP($A20&amp;" ЕДДС",'[16]1'!$B$2:$E$60,3,0)/86400, "")</f>
        <v>0</v>
      </c>
      <c r="K20" s="17">
        <f>_xlfn.IFNA(VLOOKUP($A20&amp;" ЕДДС",'[16]1'!$B$2:$E$60,4,0)/86400, "")</f>
        <v>0</v>
      </c>
      <c r="L20" s="17" t="str">
        <f>_xlfn.IFNA(VLOOKUP($A20&amp;" ЕДДС",'[16]1'!$B$1:$E$60,1,0),"")</f>
        <v>Руднянский ЕДДС</v>
      </c>
      <c r="M20" s="16">
        <f>_xlfn.IFNA(VLOOKUP($A20&amp;" ЕДДС",'[15]1'!$B$2:$D$60000,2,0), "x")</f>
        <v>0</v>
      </c>
    </row>
    <row r="21" spans="1:256" ht="15.75" x14ac:dyDescent="0.25">
      <c r="A21" s="11" t="s">
        <v>27</v>
      </c>
      <c r="B21" s="12">
        <f t="shared" si="0"/>
        <v>309</v>
      </c>
      <c r="C21" s="13">
        <f>'[13]1'!$C$55</f>
        <v>941</v>
      </c>
      <c r="D21" s="14">
        <f>_xlfn.IFNA(VLOOKUP($A21,'[14]1'!$A$2:$B$28,2,0), "x")</f>
        <v>309</v>
      </c>
      <c r="E21" s="15">
        <f t="shared" si="1"/>
        <v>0</v>
      </c>
      <c r="F21" s="13">
        <f>C21-H21-'[13]1'!$C$53</f>
        <v>615</v>
      </c>
      <c r="G21" s="16">
        <f>_xlfn.IFNA(VLOOKUP($A21&amp;" ЕДДС",'[15]1'!$B$2:$D$60000,3,0), "x")</f>
        <v>0</v>
      </c>
      <c r="H21" s="13">
        <f>'[13]1'!$C$54</f>
        <v>265</v>
      </c>
      <c r="I21" s="17">
        <f>_xlfn.IFNA(VLOOKUP($A21&amp;" ЕДДС",'[16]1'!$B$2:$E$60,2,0)/86400, "")</f>
        <v>5.6712962962962967E-4</v>
      </c>
      <c r="J21" s="17">
        <f>_xlfn.IFNA(VLOOKUP($A21&amp;" ЕДДС",'[16]1'!$B$2:$E$60,3,0)/86400, "")</f>
        <v>0</v>
      </c>
      <c r="K21" s="17">
        <f>_xlfn.IFNA(VLOOKUP($A21&amp;" ЕДДС",'[16]1'!$B$2:$E$60,4,0)/86400, "")</f>
        <v>0</v>
      </c>
      <c r="L21" s="17" t="str">
        <f>_xlfn.IFNA(VLOOKUP($A21&amp;" ЕДДС",'[16]1'!$B$1:$E$60,1,0),"")</f>
        <v>Сафоновский ЕДДС</v>
      </c>
      <c r="M21" s="16">
        <f>_xlfn.IFNA(VLOOKUP($A21&amp;" ЕДДС",'[15]1'!$B$2:$D$60000,2,0), "x")</f>
        <v>0</v>
      </c>
    </row>
    <row r="22" spans="1:256" ht="15.75" x14ac:dyDescent="0.25">
      <c r="A22" s="11" t="s">
        <v>28</v>
      </c>
      <c r="B22" s="12">
        <f t="shared" si="0"/>
        <v>1636</v>
      </c>
      <c r="C22" s="13">
        <f>'[13]1'!$C$58</f>
        <v>21196</v>
      </c>
      <c r="D22" s="14">
        <f>_xlfn.IFNA(VLOOKUP($A22,'[14]1'!$A$2:$B$28,2,0), "x") + _xlfn.IFNA(VLOOKUP($N22,'[14]1'!$A$2:$B$28,2,0), "x")</f>
        <v>970</v>
      </c>
      <c r="E22" s="15">
        <f t="shared" si="1"/>
        <v>632</v>
      </c>
      <c r="F22" s="13">
        <f>C22-H22-'[13]1'!$C$56</f>
        <v>16166</v>
      </c>
      <c r="G22" s="16">
        <f>_xlfn.IFNA(VLOOKUP("ЕДДС",'[15]1'!$B$2:$D$60000,3,0), "x")+34</f>
        <v>34</v>
      </c>
      <c r="H22" s="13">
        <f>'[13]1'!$C$57</f>
        <v>730</v>
      </c>
      <c r="I22" s="17">
        <f>_xlfn.IFNA(VLOOKUP("ЕДДС",'[16]1'!$B$2:$E$60,2,0)/86400, "")</f>
        <v>6.018518518518519E-4</v>
      </c>
      <c r="J22" s="17">
        <f>_xlfn.IFNA(VLOOKUP("ЕДДС",'[16]1'!$B$2:$E$60,3,0)/86400, "")</f>
        <v>0</v>
      </c>
      <c r="K22" s="17">
        <f>_xlfn.IFNA(VLOOKUP("ЕДДС",'[16]1'!$B$2:$E$60,4,0)/86400, "")</f>
        <v>0</v>
      </c>
      <c r="L22" s="17" t="str">
        <f>_xlfn.IFNA(VLOOKUP("ЕДДС",'[16]1'!$B$1:$E$60,1,0),"")</f>
        <v>ЕДДС</v>
      </c>
      <c r="M22" s="16">
        <f>_xlfn.IFNA(VLOOKUP("ЕДДС",'[15]1'!$B$2:$D$60000,2,0), "x")+666</f>
        <v>666</v>
      </c>
      <c r="N22" s="21" t="s">
        <v>41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ht="15.75" x14ac:dyDescent="0.25">
      <c r="A23" s="11" t="s">
        <v>29</v>
      </c>
      <c r="B23" s="12">
        <f t="shared" si="0"/>
        <v>787</v>
      </c>
      <c r="C23" s="13">
        <f>'[13]1'!$C$61</f>
        <v>1448</v>
      </c>
      <c r="D23" s="14">
        <f>_xlfn.IFNA(VLOOKUP($N23,'[14]1'!$A$2:$B$28,2,0), "x")</f>
        <v>787</v>
      </c>
      <c r="E23" s="15">
        <f t="shared" si="1"/>
        <v>0</v>
      </c>
      <c r="F23" s="13">
        <f>C23-H23-'[13]1'!$C$59</f>
        <v>890</v>
      </c>
      <c r="G23" s="16">
        <f>_xlfn.IFNA(VLOOKUP($A23&amp;" ЕДДС",'[15]1'!$B$2:$D$60000,3,0), "x")</f>
        <v>0</v>
      </c>
      <c r="H23" s="13">
        <f>'[13]1'!$C$60</f>
        <v>488</v>
      </c>
      <c r="I23" s="17">
        <f>_xlfn.IFNA(VLOOKUP($A23&amp;" ЕДДС",'[16]1'!$B$2:$E$60,2,0)/86400, "")</f>
        <v>5.7870370370370367E-4</v>
      </c>
      <c r="J23" s="17">
        <f>_xlfn.IFNA(VLOOKUP($A23&amp;" ЕДДС",'[16]1'!$B$2:$E$60,3,0)/86400, "")</f>
        <v>0</v>
      </c>
      <c r="K23" s="17">
        <f>_xlfn.IFNA(VLOOKUP($A23&amp;" ЕДДС",'[16]1'!$B$2:$E$60,4,0)/86400, "")</f>
        <v>0</v>
      </c>
      <c r="L23" s="17" t="str">
        <f>_xlfn.IFNA(VLOOKUP($A23&amp;" ЕДДС",'[16]1'!$B$1:$E$60,1,0),"")</f>
        <v>Смоленский район ЕДДС</v>
      </c>
      <c r="M23" s="16">
        <f>_xlfn.IFNA(VLOOKUP($A23&amp;" ЕДДС",'[15]1'!$B$2:$D$60000,2,0), "x")</f>
        <v>0</v>
      </c>
      <c r="N23" s="7" t="s">
        <v>42</v>
      </c>
    </row>
    <row r="24" spans="1:256" ht="15.75" x14ac:dyDescent="0.25">
      <c r="A24" s="11" t="s">
        <v>30</v>
      </c>
      <c r="B24" s="12">
        <f t="shared" si="0"/>
        <v>42</v>
      </c>
      <c r="C24" s="13">
        <f>'[13]1'!$C$64</f>
        <v>152</v>
      </c>
      <c r="D24" s="14">
        <f>_xlfn.IFNA(VLOOKUP($A24,'[14]1'!$A$2:$B$28,2,0), "x")</f>
        <v>42</v>
      </c>
      <c r="E24" s="15">
        <f t="shared" si="1"/>
        <v>0</v>
      </c>
      <c r="F24" s="13">
        <f>C24-H24-'[13]1'!$C$62</f>
        <v>112</v>
      </c>
      <c r="G24" s="16">
        <f>_xlfn.IFNA(VLOOKUP($A24&amp;" ЕДДС",'[15]1'!$B$2:$D$60000,3,0), "x")</f>
        <v>0</v>
      </c>
      <c r="H24" s="13">
        <f>'[13]1'!$C$63</f>
        <v>32</v>
      </c>
      <c r="I24" s="17">
        <f>_xlfn.IFNA(VLOOKUP($A24&amp;" ЕДДС",'[16]1'!$B$2:$E$60,2,0)/86400, "")</f>
        <v>1.2152777777777778E-3</v>
      </c>
      <c r="J24" s="17">
        <f>_xlfn.IFNA(VLOOKUP($A24&amp;" ЕДДС",'[16]1'!$B$2:$E$60,3,0)/86400, "")</f>
        <v>0</v>
      </c>
      <c r="K24" s="17">
        <f>_xlfn.IFNA(VLOOKUP($A24&amp;" ЕДДС",'[16]1'!$B$2:$E$60,4,0)/86400, "")</f>
        <v>0</v>
      </c>
      <c r="L24" s="17" t="str">
        <f>_xlfn.IFNA(VLOOKUP($A24&amp;" ЕДДС",'[16]1'!$B$1:$E$60,1,0),"")</f>
        <v>Сычевский ЕДДС</v>
      </c>
      <c r="M24" s="16">
        <f>_xlfn.IFNA(VLOOKUP($A24&amp;" ЕДДС",'[15]1'!$B$2:$D$60000,2,0), "x")</f>
        <v>0</v>
      </c>
    </row>
    <row r="25" spans="1:256" ht="15.75" x14ac:dyDescent="0.25">
      <c r="A25" s="11" t="s">
        <v>31</v>
      </c>
      <c r="B25" s="12">
        <f t="shared" si="0"/>
        <v>32</v>
      </c>
      <c r="C25" s="13">
        <f>'[13]1'!$C$67</f>
        <v>101</v>
      </c>
      <c r="D25" s="14">
        <f>_xlfn.IFNA(VLOOKUP($A25,'[14]1'!$A$2:$B$28,2,0), "x")</f>
        <v>32</v>
      </c>
      <c r="E25" s="15">
        <f t="shared" si="1"/>
        <v>0</v>
      </c>
      <c r="F25" s="13">
        <f>C25-H25-'[13]1'!$C$65</f>
        <v>68</v>
      </c>
      <c r="G25" s="16">
        <f>_xlfn.IFNA(VLOOKUP($A25&amp;" ЕДДС",'[15]1'!$B$2:$D$60000,3,0), "x")</f>
        <v>0</v>
      </c>
      <c r="H25" s="13">
        <f>'[13]1'!$C$66</f>
        <v>31</v>
      </c>
      <c r="I25" s="17">
        <f>_xlfn.IFNA(VLOOKUP($A25&amp;" ЕДДС",'[16]1'!$B$2:$E$60,2,0)/86400, "")</f>
        <v>1.5393518518518519E-3</v>
      </c>
      <c r="J25" s="17">
        <f>_xlfn.IFNA(VLOOKUP($A25&amp;" ЕДДС",'[16]1'!$B$2:$E$60,3,0)/86400, "")</f>
        <v>0</v>
      </c>
      <c r="K25" s="17">
        <f>_xlfn.IFNA(VLOOKUP($A25&amp;" ЕДДС",'[16]1'!$B$2:$E$60,4,0)/86400, "")</f>
        <v>0</v>
      </c>
      <c r="L25" s="17" t="str">
        <f>_xlfn.IFNA(VLOOKUP($A25&amp;" ЕДДС",'[16]1'!$B$1:$E$60,1,0),"")</f>
        <v>Темкинский ЕДДС</v>
      </c>
      <c r="M25" s="16">
        <f>_xlfn.IFNA(VLOOKUP($A25&amp;" ЕДДС",'[15]1'!$B$2:$D$60000,2,0), "x")</f>
        <v>0</v>
      </c>
    </row>
    <row r="26" spans="1:256" ht="15.75" x14ac:dyDescent="0.25">
      <c r="A26" s="11" t="s">
        <v>32</v>
      </c>
      <c r="B26" s="12">
        <f t="shared" si="0"/>
        <v>46</v>
      </c>
      <c r="C26" s="13">
        <f>'[13]1'!$C$70</f>
        <v>192</v>
      </c>
      <c r="D26" s="14">
        <f>_xlfn.IFNA(VLOOKUP($A26,'[14]1'!$A$2:$B$28,2,0), "x")</f>
        <v>46</v>
      </c>
      <c r="E26" s="15">
        <f t="shared" si="1"/>
        <v>0</v>
      </c>
      <c r="F26" s="13">
        <f>C26-H26-'[13]1'!$C$68</f>
        <v>143</v>
      </c>
      <c r="G26" s="16">
        <f>_xlfn.IFNA(VLOOKUP($A26&amp;" ЕДДС",'[15]1'!$B$2:$D$60000,3,0), "x")</f>
        <v>0</v>
      </c>
      <c r="H26" s="13">
        <f>'[13]1'!$C$69</f>
        <v>44</v>
      </c>
      <c r="I26" s="17">
        <f>_xlfn.IFNA(VLOOKUP($A26&amp;" ЕДДС",'[16]1'!$B$2:$E$60,2,0)/86400, "")</f>
        <v>7.5925925925925926E-3</v>
      </c>
      <c r="J26" s="17">
        <f>_xlfn.IFNA(VLOOKUP($A26&amp;" ЕДДС",'[16]1'!$B$2:$E$60,3,0)/86400, "")</f>
        <v>0</v>
      </c>
      <c r="K26" s="17">
        <f>_xlfn.IFNA(VLOOKUP($A26&amp;" ЕДДС",'[16]1'!$B$2:$E$60,4,0)/86400, "")</f>
        <v>0</v>
      </c>
      <c r="L26" s="17" t="str">
        <f>_xlfn.IFNA(VLOOKUP($A26&amp;" ЕДДС",'[16]1'!$B$1:$E$60,1,0),"")</f>
        <v>Угранский ЕДДС</v>
      </c>
      <c r="M26" s="16">
        <f>_xlfn.IFNA(VLOOKUP($A26&amp;" ЕДДС",'[15]1'!$B$2:$D$60000,2,0), "x")</f>
        <v>0</v>
      </c>
    </row>
    <row r="27" spans="1:256" ht="15.75" x14ac:dyDescent="0.25">
      <c r="A27" s="11" t="s">
        <v>33</v>
      </c>
      <c r="B27" s="12">
        <f t="shared" si="0"/>
        <v>17</v>
      </c>
      <c r="C27" s="13">
        <f>'[13]1'!$C$73</f>
        <v>139</v>
      </c>
      <c r="D27" s="14">
        <f>_xlfn.IFNA(VLOOKUP($N27,'[14]1'!$A$2:$B$28,2,0), "x")</f>
        <v>17</v>
      </c>
      <c r="E27" s="15">
        <f t="shared" si="1"/>
        <v>0</v>
      </c>
      <c r="F27" s="13">
        <f>C27-H27-'[13]1'!$C$71</f>
        <v>126</v>
      </c>
      <c r="G27" s="16">
        <f>_xlfn.IFNA(VLOOKUP($A27&amp;" ЕДДС",'[15]1'!$B$2:$D$60000,3,0), "x")</f>
        <v>0</v>
      </c>
      <c r="H27" s="13">
        <f>'[13]1'!$C$72</f>
        <v>9</v>
      </c>
      <c r="I27" s="17">
        <f>_xlfn.IFNA(VLOOKUP($A27&amp;" ЕДДС",'[16]1'!$B$2:$E$60,2,0)/86400, "")</f>
        <v>2.7893518518518519E-3</v>
      </c>
      <c r="J27" s="17">
        <f>_xlfn.IFNA(VLOOKUP($A27&amp;" ЕДДС",'[16]1'!$B$2:$E$60,3,0)/86400, "")</f>
        <v>0</v>
      </c>
      <c r="K27" s="17">
        <f>_xlfn.IFNA(VLOOKUP($A27&amp;" ЕДДС",'[16]1'!$B$2:$E$60,4,0)/86400, "")</f>
        <v>0</v>
      </c>
      <c r="L27" s="17" t="str">
        <f>_xlfn.IFNA(VLOOKUP($A27&amp;" ЕДДС",'[16]1'!$B$1:$E$60,1,0),"")</f>
        <v>Х.-Жирковский ЕДДС</v>
      </c>
      <c r="M27" s="16">
        <f>_xlfn.IFNA(VLOOKUP($A27&amp;" ЕДДС",'[15]1'!$B$2:$D$60000,2,0), "x")</f>
        <v>0</v>
      </c>
      <c r="N27" s="7" t="s">
        <v>43</v>
      </c>
    </row>
    <row r="28" spans="1:256" ht="15.75" x14ac:dyDescent="0.25">
      <c r="A28" s="11" t="s">
        <v>34</v>
      </c>
      <c r="B28" s="12">
        <f t="shared" si="0"/>
        <v>27</v>
      </c>
      <c r="C28" s="13">
        <f>'[13]1'!$C$76</f>
        <v>118</v>
      </c>
      <c r="D28" s="14">
        <f>_xlfn.IFNA(VLOOKUP($A28,'[14]1'!$A$2:$B$28,2,0), "x")</f>
        <v>27</v>
      </c>
      <c r="E28" s="15">
        <f t="shared" si="1"/>
        <v>0</v>
      </c>
      <c r="F28" s="13">
        <f>C28-H28-'[13]1'!$C$74</f>
        <v>74</v>
      </c>
      <c r="G28" s="16">
        <f>_xlfn.IFNA(VLOOKUP($A28&amp;" ЕДДС",'[15]1'!$B$2:$D$60000,3,0), "x")</f>
        <v>0</v>
      </c>
      <c r="H28" s="13">
        <f>'[13]1'!$C$75</f>
        <v>39</v>
      </c>
      <c r="I28" s="17">
        <f>_xlfn.IFNA(VLOOKUP($A28&amp;" ЕДДС",'[16]1'!$B$2:$E$60,2,0)/86400, "")</f>
        <v>3.3379629629629627E-2</v>
      </c>
      <c r="J28" s="17">
        <f>_xlfn.IFNA(VLOOKUP($A28&amp;" ЕДДС",'[16]1'!$B$2:$E$60,3,0)/86400, "")</f>
        <v>0</v>
      </c>
      <c r="K28" s="17">
        <f>_xlfn.IFNA(VLOOKUP($A28&amp;" ЕДДС",'[16]1'!$B$2:$E$60,4,0)/86400, "")</f>
        <v>0</v>
      </c>
      <c r="L28" s="17" t="str">
        <f>_xlfn.IFNA(VLOOKUP($A28&amp;" ЕДДС",'[16]1'!$B$1:$E$60,1,0),"")</f>
        <v>Хиславичский ЕДДС</v>
      </c>
      <c r="M28" s="16">
        <f>_xlfn.IFNA(VLOOKUP($A28&amp;" ЕДДС",'[15]1'!$B$2:$D$60000,2,0), "x")</f>
        <v>0</v>
      </c>
    </row>
    <row r="29" spans="1:256" ht="15.75" x14ac:dyDescent="0.25">
      <c r="A29" s="11" t="s">
        <v>35</v>
      </c>
      <c r="B29" s="12">
        <f t="shared" si="0"/>
        <v>29</v>
      </c>
      <c r="C29" s="13">
        <f>'[13]1'!$C$79</f>
        <v>118</v>
      </c>
      <c r="D29" s="14">
        <f>_xlfn.IFNA(VLOOKUP($A29,'[14]1'!$A$2:$B$28,2,0), "x")</f>
        <v>29</v>
      </c>
      <c r="E29" s="15">
        <f t="shared" si="1"/>
        <v>0</v>
      </c>
      <c r="F29" s="13">
        <f>C29-H29-'[13]1'!$C$77</f>
        <v>95</v>
      </c>
      <c r="G29" s="16">
        <f>_xlfn.IFNA(VLOOKUP($A29&amp;" ЕДДС",'[15]1'!$B$2:$D$60000,3,0), "x")</f>
        <v>0</v>
      </c>
      <c r="H29" s="13">
        <f>'[13]1'!$C$78</f>
        <v>20</v>
      </c>
      <c r="I29" s="17">
        <f>_xlfn.IFNA(VLOOKUP($A29&amp;" ЕДДС",'[16]1'!$B$2:$E$60,2,0)/86400, "")</f>
        <v>3.8738425925925926E-2</v>
      </c>
      <c r="J29" s="17">
        <f>_xlfn.IFNA(VLOOKUP($A29&amp;" ЕДДС",'[16]1'!$B$2:$E$60,3,0)/86400, "")</f>
        <v>0</v>
      </c>
      <c r="K29" s="17">
        <f>_xlfn.IFNA(VLOOKUP($A29&amp;" ЕДДС",'[16]1'!$B$2:$E$60,4,0)/86400, "")</f>
        <v>0</v>
      </c>
      <c r="L29" s="17" t="str">
        <f>_xlfn.IFNA(VLOOKUP($A29&amp;" ЕДДС",'[16]1'!$B$1:$E$60,1,0),"")</f>
        <v>Шумячский ЕДДС</v>
      </c>
      <c r="M29" s="16">
        <f>_xlfn.IFNA(VLOOKUP($A29&amp;" ЕДДС",'[15]1'!$B$2:$D$60000,2,0), "x")</f>
        <v>0</v>
      </c>
    </row>
    <row r="30" spans="1:256" ht="15.75" x14ac:dyDescent="0.25">
      <c r="A30" s="11" t="s">
        <v>36</v>
      </c>
      <c r="B30" s="12" t="e">
        <f t="shared" si="0"/>
        <v>#VALUE!</v>
      </c>
      <c r="C30" s="13">
        <f>'[13]1'!$C$82</f>
        <v>1037</v>
      </c>
      <c r="D30" s="14" t="str">
        <f>_xlfn.IFNA(VLOOKUP($A30,'[14]1'!$A$2:$B$28,2,0), "x")</f>
        <v>x</v>
      </c>
      <c r="E30" s="15" t="e">
        <f t="shared" si="1"/>
        <v>#VALUE!</v>
      </c>
      <c r="F30" s="13">
        <f>C30-H30-'[13]1'!$C$80</f>
        <v>748</v>
      </c>
      <c r="G30" s="16">
        <f>_xlfn.IFNA(VLOOKUP($A30&amp;" ЕДДС",'[15]1'!$B$2:$D$60000,3,0), "x")</f>
        <v>0</v>
      </c>
      <c r="H30" s="13">
        <f>'[13]1'!$C$81</f>
        <v>205</v>
      </c>
      <c r="I30" s="17">
        <f>_xlfn.IFNA(VLOOKUP($A30&amp;" ЕДДС",'[16]1'!$B$2:$E$60,2,0)/86400, "")</f>
        <v>1.3541666666666667E-3</v>
      </c>
      <c r="J30" s="17">
        <f>_xlfn.IFNA(VLOOKUP($A30&amp;" ЕДДС",'[16]1'!$B$2:$E$60,3,0)/86400, "")</f>
        <v>0</v>
      </c>
      <c r="K30" s="17">
        <f>_xlfn.IFNA(VLOOKUP($A30&amp;" ЕДДС",'[16]1'!$B$2:$E$60,4,0)/86400, "")</f>
        <v>0</v>
      </c>
      <c r="L30" s="17" t="str">
        <f>_xlfn.IFNA(VLOOKUP($A30&amp;" ЕДДС",'[16]1'!$B$1:$E$60,1,0),"")</f>
        <v>Ярцевский ЕДДС</v>
      </c>
      <c r="M30" s="16">
        <f>_xlfn.IFNA(VLOOKUP($A30&amp;" ЕДДС",'[15]1'!$B$2:$D$60000,2,0), "x")</f>
        <v>0</v>
      </c>
    </row>
    <row r="32" spans="1:256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1" priority="2" operator="equal">
      <formula>0</formula>
    </cfRule>
    <cfRule type="cellIs" dxfId="4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3" ht="15.75" x14ac:dyDescent="0.25">
      <c r="A4" s="11" t="s">
        <v>10</v>
      </c>
      <c r="B4" s="16" t="str">
        <f>_xlfn.IFNA(VLOOKUP($A4&amp;" ЕДДС",'[17]1'!$B$2:$D$60000,2,0), "x")</f>
        <v>x</v>
      </c>
      <c r="C4" s="13" t="e">
        <f>'[18]1'!$C$4</f>
        <v>#REF!</v>
      </c>
      <c r="D4" s="14" t="str">
        <f>_xlfn.IFNA(VLOOKUP($A4,'[19]1'!$A$2:$B$28,2,0), "x")</f>
        <v>x</v>
      </c>
      <c r="E4" s="15" t="e">
        <f t="shared" ref="E4:E30" si="0">B4-D4-G4</f>
        <v>#VALUE!</v>
      </c>
      <c r="F4" s="13" t="e">
        <f>C4-H4-'[18]1'!$C$2</f>
        <v>#REF!</v>
      </c>
      <c r="G4" s="16" t="str">
        <f>_xlfn.IFNA(VLOOKUP($A4&amp;" ЕДДС",'[17]1'!$B$2:$D$60000,3,0), "x")</f>
        <v>x</v>
      </c>
      <c r="H4" s="13" t="e">
        <f>'[18]1'!$C$3</f>
        <v>#REF!</v>
      </c>
      <c r="I4" s="17" t="str">
        <f>_xlfn.IFNA(VLOOKUP($A4&amp;" ЕДДС",'[20]1'!$B$2:$E$60,2,0)/86400, "")</f>
        <v/>
      </c>
      <c r="J4" s="17" t="str">
        <f>_xlfn.IFNA(VLOOKUP($A4&amp;" ЕДДС",'[20]1'!$B$2:$E$60,3,0)/86400, "")</f>
        <v/>
      </c>
      <c r="K4" s="17" t="str">
        <f>_xlfn.IFNA(VLOOKUP($A4&amp;" ЕДДС",'[20]1'!$B$2:$E$60,4,0)/86400, "")</f>
        <v/>
      </c>
      <c r="L4" s="17" t="str">
        <f>_xlfn.IFNA(VLOOKUP($A4&amp;" ЕДДС",'[20]1'!$B$1:$E$60,1,0),"")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ЕДДС",'[17]1'!$B$2:$D$60000,2,0), "x")</f>
        <v>x</v>
      </c>
      <c r="C5" s="13" t="e">
        <f>'[18]1'!$C$7</f>
        <v>#REF!</v>
      </c>
      <c r="D5" s="14" t="str">
        <f>_xlfn.IFNA(VLOOKUP($A5,'[19]1'!$A$2:$B$28,2,0), "x")</f>
        <v>x</v>
      </c>
      <c r="E5" s="15" t="e">
        <f t="shared" si="0"/>
        <v>#VALUE!</v>
      </c>
      <c r="F5" s="13" t="e">
        <f>C5-H5-'[18]1'!$C$5</f>
        <v>#REF!</v>
      </c>
      <c r="G5" s="16" t="str">
        <f>_xlfn.IFNA(VLOOKUP($A5&amp;" ЕДДС",'[17]1'!$B$2:$D$60000,3,0), "x")</f>
        <v>x</v>
      </c>
      <c r="H5" s="13" t="e">
        <f>'[18]1'!$C$6</f>
        <v>#REF!</v>
      </c>
      <c r="I5" s="17" t="str">
        <f>_xlfn.IFNA(VLOOKUP($A5&amp;" ЕДДС",'[20]1'!$B$2:$E$60,2,0)/86400, "")</f>
        <v/>
      </c>
      <c r="J5" s="17" t="str">
        <f>_xlfn.IFNA(VLOOKUP($A5&amp;" ЕДДС",'[20]1'!$B$2:$E$60,3,0)/86400, "")</f>
        <v/>
      </c>
      <c r="K5" s="17" t="str">
        <f>_xlfn.IFNA(VLOOKUP($A5&amp;" ЕДДС",'[20]1'!$B$2:$E$60,4,0)/86400, "")</f>
        <v/>
      </c>
      <c r="L5" s="17" t="str">
        <f>_xlfn.IFNA(VLOOKUP($A5&amp;" ЕДДС",'[20]1'!$B$1:$E$60,1,0),"")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ЕДДС",'[17]1'!$B$2:$D$60000,2,0), "x")</f>
        <v>x</v>
      </c>
      <c r="C6" s="13" t="e">
        <f>'[18]1'!$C$10</f>
        <v>#REF!</v>
      </c>
      <c r="D6" s="14" t="str">
        <f>_xlfn.IFNA(VLOOKUP($A6,'[19]1'!$A$2:$B$28,2,0), "x")</f>
        <v>x</v>
      </c>
      <c r="E6" s="15" t="e">
        <f t="shared" si="0"/>
        <v>#VALUE!</v>
      </c>
      <c r="F6" s="13" t="e">
        <f>C6-H6-'[18]1'!$C$8</f>
        <v>#REF!</v>
      </c>
      <c r="G6" s="16" t="str">
        <f>_xlfn.IFNA(VLOOKUP($A6&amp;" ЕДДС",'[17]1'!$B$2:$D$60000,3,0), "x")</f>
        <v>x</v>
      </c>
      <c r="H6" s="13" t="e">
        <f>'[18]1'!$C$9</f>
        <v>#REF!</v>
      </c>
      <c r="I6" s="17" t="str">
        <f>_xlfn.IFNA(VLOOKUP($A6&amp;" ЕДДС",'[20]1'!$B$2:$E$60,2,0)/86400, "")</f>
        <v/>
      </c>
      <c r="J6" s="17" t="str">
        <f>_xlfn.IFNA(VLOOKUP($A6&amp;" ЕДДС",'[20]1'!$B$2:$E$60,3,0)/86400, "")</f>
        <v/>
      </c>
      <c r="K6" s="17" t="str">
        <f>_xlfn.IFNA(VLOOKUP($A6&amp;" ЕДДС",'[20]1'!$B$2:$E$60,4,0)/86400, "")</f>
        <v/>
      </c>
      <c r="L6" s="17" t="str">
        <f>_xlfn.IFNA(VLOOKUP($A6&amp;" ЕДДС",'[20]1'!$B$1:$E$60,1,0),"")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ЕДДС",'[17]1'!$B$2:$D$60000,2,0), "x")</f>
        <v>x</v>
      </c>
      <c r="C7" s="13" t="e">
        <f>'[18]1'!$C$13</f>
        <v>#REF!</v>
      </c>
      <c r="D7" s="14" t="str">
        <f>_xlfn.IFNA(VLOOKUP($A7,'[19]1'!$A$2:$B$28,2,0), "x")</f>
        <v>x</v>
      </c>
      <c r="E7" s="15" t="e">
        <f t="shared" si="0"/>
        <v>#VALUE!</v>
      </c>
      <c r="F7" s="13" t="e">
        <f>C7-H7-'[18]1'!$C$11</f>
        <v>#REF!</v>
      </c>
      <c r="G7" s="16" t="str">
        <f>_xlfn.IFNA(VLOOKUP($A7&amp;" ЕДДС",'[17]1'!$B$2:$D$60000,3,0), "x")</f>
        <v>x</v>
      </c>
      <c r="H7" s="13" t="e">
        <f>'[18]1'!$C$12</f>
        <v>#REF!</v>
      </c>
      <c r="I7" s="17" t="str">
        <f>_xlfn.IFNA(VLOOKUP($A7&amp;" ЕДДС",'[20]1'!$B$2:$E$60,2,0)/86400, "")</f>
        <v/>
      </c>
      <c r="J7" s="17" t="str">
        <f>_xlfn.IFNA(VLOOKUP($A7&amp;" ЕДДС",'[20]1'!$B$2:$E$60,3,0)/86400, "")</f>
        <v/>
      </c>
      <c r="K7" s="17" t="str">
        <f>_xlfn.IFNA(VLOOKUP($A7&amp;" ЕДДС",'[20]1'!$B$2:$E$60,4,0)/86400, "")</f>
        <v/>
      </c>
      <c r="L7" s="17" t="str">
        <f>_xlfn.IFNA(VLOOKUP($A7&amp;" ЕДДС",'[20]1'!$B$1:$E$60,1,0),"")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ЕДДС",'[17]1'!$B$2:$D$60000,2,0), "x")</f>
        <v>x</v>
      </c>
      <c r="C8" s="13" t="e">
        <f>'[18]1'!$C$16</f>
        <v>#REF!</v>
      </c>
      <c r="D8" s="14" t="str">
        <f>_xlfn.IFNA(VLOOKUP($A8,'[19]1'!$A$2:$B$28,2,0), "x")</f>
        <v>x</v>
      </c>
      <c r="E8" s="15" t="e">
        <f t="shared" si="0"/>
        <v>#VALUE!</v>
      </c>
      <c r="F8" s="13" t="e">
        <f>C8-H8-'[18]1'!$C$14</f>
        <v>#REF!</v>
      </c>
      <c r="G8" s="16" t="str">
        <f>_xlfn.IFNA(VLOOKUP($A8&amp;" ЕДДС",'[17]1'!$B$2:$D$60000,3,0), "x")</f>
        <v>x</v>
      </c>
      <c r="H8" s="13" t="e">
        <f>'[18]1'!$C$15</f>
        <v>#REF!</v>
      </c>
      <c r="I8" s="17" t="str">
        <f>_xlfn.IFNA(VLOOKUP($A8&amp;" ЕДДС",'[20]1'!$B$2:$E$60,2,0)/86400, "")</f>
        <v/>
      </c>
      <c r="J8" s="17" t="str">
        <f>_xlfn.IFNA(VLOOKUP($A8&amp;" ЕДДС",'[20]1'!$B$2:$E$60,3,0)/86400, "")</f>
        <v/>
      </c>
      <c r="K8" s="17" t="str">
        <f>_xlfn.IFNA(VLOOKUP($A8&amp;" ЕДДС",'[20]1'!$B$2:$E$60,4,0)/86400, "")</f>
        <v/>
      </c>
      <c r="L8" s="17" t="str">
        <f>_xlfn.IFNA(VLOOKUP($A8&amp;" ЕДДС",'[20]1'!$B$1:$E$60,1,0),"")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ЕДДС",'[17]1'!$B$2:$D$60000,2,0), "x")</f>
        <v>x</v>
      </c>
      <c r="C9" s="13" t="e">
        <f>'[18]1'!$C$19</f>
        <v>#REF!</v>
      </c>
      <c r="D9" s="14" t="str">
        <f>_xlfn.IFNA(VLOOKUP($A9,'[19]1'!$A$2:$B$28,2,0), "x")</f>
        <v>x</v>
      </c>
      <c r="E9" s="15" t="e">
        <f t="shared" si="0"/>
        <v>#VALUE!</v>
      </c>
      <c r="F9" s="13" t="e">
        <f>C9-H9-'[18]1'!$C$17</f>
        <v>#REF!</v>
      </c>
      <c r="G9" s="16" t="str">
        <f>_xlfn.IFNA(VLOOKUP($A9&amp;" ЕДДС",'[17]1'!$B$2:$D$60000,3,0), "x")</f>
        <v>x</v>
      </c>
      <c r="H9" s="13" t="e">
        <f>'[18]1'!$C$18</f>
        <v>#REF!</v>
      </c>
      <c r="I9" s="17" t="str">
        <f>_xlfn.IFNA(VLOOKUP($A9&amp;" ЕДДС",'[20]1'!$B$2:$E$60,2,0)/86400, "")</f>
        <v/>
      </c>
      <c r="J9" s="17" t="str">
        <f>_xlfn.IFNA(VLOOKUP($A9&amp;" ЕДДС",'[20]1'!$B$2:$E$60,3,0)/86400, "")</f>
        <v/>
      </c>
      <c r="K9" s="17" t="str">
        <f>_xlfn.IFNA(VLOOKUP($A9&amp;" ЕДДС",'[20]1'!$B$2:$E$60,4,0)/86400, "")</f>
        <v/>
      </c>
      <c r="L9" s="17" t="str">
        <f>_xlfn.IFNA(VLOOKUP($A9&amp;" ЕДДС",'[20]1'!$B$1:$E$60,1,0),"")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ЕДДС",'[17]1'!$B$2:$D$60000,2,0), "x")</f>
        <v>x</v>
      </c>
      <c r="C10" s="13" t="e">
        <f>'[18]1'!$C$22</f>
        <v>#REF!</v>
      </c>
      <c r="D10" s="14" t="str">
        <f>_xlfn.IFNA(VLOOKUP($A10,'[19]1'!$A$2:$B$28,2,0), "x")</f>
        <v>x</v>
      </c>
      <c r="E10" s="15" t="e">
        <f t="shared" si="0"/>
        <v>#VALUE!</v>
      </c>
      <c r="F10" s="13" t="e">
        <f>C10-H10-'[18]1'!$C$20</f>
        <v>#REF!</v>
      </c>
      <c r="G10" s="16" t="str">
        <f>_xlfn.IFNA(VLOOKUP($A10&amp;" ЕДДС",'[17]1'!$B$2:$D$60000,3,0), "x")</f>
        <v>x</v>
      </c>
      <c r="H10" s="13" t="e">
        <f>'[18]1'!$C$21</f>
        <v>#REF!</v>
      </c>
      <c r="I10" s="17" t="str">
        <f>_xlfn.IFNA(VLOOKUP($A10&amp;" ЕДДС",'[20]1'!$B$2:$E$60,2,0)/86400, "")</f>
        <v/>
      </c>
      <c r="J10" s="17" t="str">
        <f>_xlfn.IFNA(VLOOKUP($A10&amp;" ЕДДС",'[20]1'!$B$2:$E$60,3,0)/86400, "")</f>
        <v/>
      </c>
      <c r="K10" s="17" t="str">
        <f>_xlfn.IFNA(VLOOKUP($A10&amp;" ЕДДС",'[20]1'!$B$2:$E$60,4,0)/86400, "")</f>
        <v/>
      </c>
      <c r="L10" s="17" t="str">
        <f>_xlfn.IFNA(VLOOKUP($A10&amp;" ЕДДС",'[20]1'!$B$1:$E$60,1,0),"")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ЕДДС",'[17]1'!$B$2:$D$60000,2,0), "x")</f>
        <v>x</v>
      </c>
      <c r="C11" s="13" t="e">
        <f>'[18]1'!$C$25</f>
        <v>#REF!</v>
      </c>
      <c r="D11" s="14" t="str">
        <f>_xlfn.IFNA(VLOOKUP($A11,'[19]1'!$A$2:$B$28,2,0), "x")</f>
        <v>x</v>
      </c>
      <c r="E11" s="15" t="e">
        <f t="shared" si="0"/>
        <v>#VALUE!</v>
      </c>
      <c r="F11" s="13" t="e">
        <f>C11-H11-'[18]1'!$C$23</f>
        <v>#REF!</v>
      </c>
      <c r="G11" s="16" t="str">
        <f>_xlfn.IFNA(VLOOKUP($A11&amp;" ЕДДС",'[17]1'!$B$2:$D$60000,3,0), "x")</f>
        <v>x</v>
      </c>
      <c r="H11" s="13" t="e">
        <f>'[18]1'!$C$24</f>
        <v>#REF!</v>
      </c>
      <c r="I11" s="17" t="str">
        <f>_xlfn.IFNA(VLOOKUP($A11&amp;" ЕДДС",'[20]1'!$B$2:$E$60,2,0)/86400, "")</f>
        <v/>
      </c>
      <c r="J11" s="17" t="str">
        <f>_xlfn.IFNA(VLOOKUP($A11&amp;" ЕДДС",'[20]1'!$B$2:$E$60,3,0)/86400, "")</f>
        <v/>
      </c>
      <c r="K11" s="17" t="str">
        <f>_xlfn.IFNA(VLOOKUP($A11&amp;" ЕДДС",'[20]1'!$B$2:$E$60,4,0)/86400, "")</f>
        <v/>
      </c>
      <c r="L11" s="17" t="str">
        <f>_xlfn.IFNA(VLOOKUP($A11&amp;" ЕДДС",'[20]1'!$B$1:$E$60,1,0),"")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ЕДДС",'[17]1'!$B$2:$D$60000,2,0), "x")</f>
        <v>x</v>
      </c>
      <c r="C12" s="13" t="e">
        <f>'[18]1'!$C$28</f>
        <v>#REF!</v>
      </c>
      <c r="D12" s="14" t="str">
        <f>_xlfn.IFNA(VLOOKUP($A12,'[19]1'!$A$2:$B$28,2,0), "x")</f>
        <v>x</v>
      </c>
      <c r="E12" s="15" t="e">
        <f t="shared" si="0"/>
        <v>#VALUE!</v>
      </c>
      <c r="F12" s="13" t="e">
        <f>C12-H12-'[18]1'!$C$26</f>
        <v>#REF!</v>
      </c>
      <c r="G12" s="16" t="str">
        <f>_xlfn.IFNA(VLOOKUP($A12&amp;" ЕДДС",'[17]1'!$B$2:$D$60000,3,0), "x")</f>
        <v>x</v>
      </c>
      <c r="H12" s="13" t="e">
        <f>'[18]1'!$C$27</f>
        <v>#REF!</v>
      </c>
      <c r="I12" s="17" t="str">
        <f>_xlfn.IFNA(VLOOKUP($A12&amp;" ЕДДС",'[20]1'!$B$2:$E$60,2,0)/86400, "")</f>
        <v/>
      </c>
      <c r="J12" s="17" t="str">
        <f>_xlfn.IFNA(VLOOKUP($A12&amp;" ЕДДС",'[20]1'!$B$2:$E$60,3,0)/86400, "")</f>
        <v/>
      </c>
      <c r="K12" s="17" t="str">
        <f>_xlfn.IFNA(VLOOKUP($A12&amp;" ЕДДС",'[20]1'!$B$2:$E$60,4,0)/86400, "")</f>
        <v/>
      </c>
      <c r="L12" s="17" t="str">
        <f>_xlfn.IFNA(VLOOKUP($A12&amp;" ЕДДС",'[20]1'!$B$1:$E$60,1,0),"")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ЕДДС",'[17]1'!$B$2:$D$60000,2,0), "x")</f>
        <v>x</v>
      </c>
      <c r="C13" s="13" t="e">
        <f>'[18]1'!$C$31</f>
        <v>#REF!</v>
      </c>
      <c r="D13" s="14" t="str">
        <f>_xlfn.IFNA(VLOOKUP($A13,'[19]1'!$A$2:$B$28,2,0), "x")</f>
        <v>x</v>
      </c>
      <c r="E13" s="15" t="e">
        <f t="shared" si="0"/>
        <v>#VALUE!</v>
      </c>
      <c r="F13" s="13" t="e">
        <f>C13-H13-'[18]1'!$C$29</f>
        <v>#REF!</v>
      </c>
      <c r="G13" s="16" t="str">
        <f>_xlfn.IFNA(VLOOKUP($A13&amp;" ЕДДС",'[17]1'!$B$2:$D$60000,3,0), "x")</f>
        <v>x</v>
      </c>
      <c r="H13" s="13" t="e">
        <f>'[18]1'!$C$30</f>
        <v>#REF!</v>
      </c>
      <c r="I13" s="17" t="str">
        <f>_xlfn.IFNA(VLOOKUP($A13&amp;" ЕДДС",'[20]1'!$B$2:$E$60,2,0)/86400, "")</f>
        <v/>
      </c>
      <c r="J13" s="17" t="str">
        <f>_xlfn.IFNA(VLOOKUP($A13&amp;" ЕДДС",'[20]1'!$B$2:$E$60,3,0)/86400, "")</f>
        <v/>
      </c>
      <c r="K13" s="17" t="str">
        <f>_xlfn.IFNA(VLOOKUP($A13&amp;" ЕДДС",'[20]1'!$B$2:$E$60,4,0)/86400, "")</f>
        <v/>
      </c>
      <c r="L13" s="17" t="str">
        <f>_xlfn.IFNA(VLOOKUP($A13&amp;" ЕДДС",'[20]1'!$B$1:$E$60,1,0),"")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ЕДДС",'[17]1'!$B$2:$D$60000,2,0), "x")</f>
        <v>x</v>
      </c>
      <c r="C14" s="13" t="e">
        <f>'[18]1'!$C$34</f>
        <v>#REF!</v>
      </c>
      <c r="D14" s="14" t="str">
        <f>_xlfn.IFNA(VLOOKUP($A14,'[19]1'!$A$2:$B$28,2,0), "x")</f>
        <v>x</v>
      </c>
      <c r="E14" s="15" t="e">
        <f t="shared" si="0"/>
        <v>#VALUE!</v>
      </c>
      <c r="F14" s="13" t="e">
        <f>C14-H14-'[18]1'!$C$32</f>
        <v>#REF!</v>
      </c>
      <c r="G14" s="16" t="str">
        <f>_xlfn.IFNA(VLOOKUP($A14&amp;" ЕДДС",'[17]1'!$B$2:$D$60000,3,0), "x")</f>
        <v>x</v>
      </c>
      <c r="H14" s="13" t="e">
        <f>'[18]1'!$C$33</f>
        <v>#REF!</v>
      </c>
      <c r="I14" s="17" t="str">
        <f>_xlfn.IFNA(VLOOKUP($A14&amp;" ЕДДС",'[20]1'!$B$2:$E$60,2,0)/86400, "")</f>
        <v/>
      </c>
      <c r="J14" s="17" t="str">
        <f>_xlfn.IFNA(VLOOKUP($A14&amp;" ЕДДС",'[20]1'!$B$2:$E$60,3,0)/86400, "")</f>
        <v/>
      </c>
      <c r="K14" s="17" t="str">
        <f>_xlfn.IFNA(VLOOKUP($A14&amp;" ЕДДС",'[20]1'!$B$2:$E$60,4,0)/86400, "")</f>
        <v/>
      </c>
      <c r="L14" s="17" t="str">
        <f>_xlfn.IFNA(VLOOKUP($A14&amp;" ЕДДС",'[20]1'!$B$1:$E$60,1,0),"")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ЕДДС",'[17]1'!$B$2:$D$60000,2,0), "x")</f>
        <v>x</v>
      </c>
      <c r="C15" s="13" t="e">
        <f>'[18]1'!$C$37</f>
        <v>#REF!</v>
      </c>
      <c r="D15" s="14" t="str">
        <f>_xlfn.IFNA(VLOOKUP($A15,'[19]1'!$A$2:$B$28,2,0), "x")</f>
        <v>x</v>
      </c>
      <c r="E15" s="15" t="e">
        <f t="shared" si="0"/>
        <v>#VALUE!</v>
      </c>
      <c r="F15" s="13" t="e">
        <f>C15-H15-'[18]1'!$C$35</f>
        <v>#REF!</v>
      </c>
      <c r="G15" s="16" t="str">
        <f>_xlfn.IFNA(VLOOKUP($A15&amp;" ЕДДС",'[17]1'!$B$2:$D$60000,3,0), "x")</f>
        <v>x</v>
      </c>
      <c r="H15" s="13" t="e">
        <f>'[18]1'!$C$36</f>
        <v>#REF!</v>
      </c>
      <c r="I15" s="17" t="str">
        <f>_xlfn.IFNA(VLOOKUP($A15&amp;" ЕДДС",'[20]1'!$B$2:$E$60,2,0)/86400, "")</f>
        <v/>
      </c>
      <c r="J15" s="17" t="str">
        <f>_xlfn.IFNA(VLOOKUP($A15&amp;" ЕДДС",'[20]1'!$B$2:$E$60,3,0)/86400, "")</f>
        <v/>
      </c>
      <c r="K15" s="17" t="str">
        <f>_xlfn.IFNA(VLOOKUP($A15&amp;" ЕДДС",'[20]1'!$B$2:$E$60,4,0)/86400, "")</f>
        <v/>
      </c>
      <c r="L15" s="17" t="str">
        <f>_xlfn.IFNA(VLOOKUP($A15&amp;" ЕДДС",'[20]1'!$B$1:$E$60,1,0),"")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ЕДДС",'[17]1'!$B$2:$D$60000,2,0), "x")</f>
        <v>x</v>
      </c>
      <c r="C16" s="13" t="e">
        <f>'[18]1'!$C$40</f>
        <v>#REF!</v>
      </c>
      <c r="D16" s="14" t="str">
        <f>_xlfn.IFNA(VLOOKUP($A16,'[19]1'!$A$2:$B$28,2,0), "x")</f>
        <v>x</v>
      </c>
      <c r="E16" s="15" t="e">
        <f t="shared" si="0"/>
        <v>#VALUE!</v>
      </c>
      <c r="F16" s="13" t="e">
        <f>C16-H16-'[18]1'!$C$38</f>
        <v>#REF!</v>
      </c>
      <c r="G16" s="16" t="str">
        <f>_xlfn.IFNA(VLOOKUP($A16&amp;" ЕДДС",'[17]1'!$B$2:$D$60000,3,0), "x")</f>
        <v>x</v>
      </c>
      <c r="H16" s="13" t="e">
        <f>'[18]1'!$C$39</f>
        <v>#REF!</v>
      </c>
      <c r="I16" s="17" t="str">
        <f>_xlfn.IFNA(VLOOKUP($A16&amp;" ЕДДС",'[20]1'!$B$2:$E$60,2,0)/86400, "")</f>
        <v/>
      </c>
      <c r="J16" s="17" t="str">
        <f>_xlfn.IFNA(VLOOKUP($A16&amp;" ЕДДС",'[20]1'!$B$2:$E$60,3,0)/86400, "")</f>
        <v/>
      </c>
      <c r="K16" s="17" t="str">
        <f>_xlfn.IFNA(VLOOKUP($A16&amp;" ЕДДС",'[20]1'!$B$2:$E$60,4,0)/86400, "")</f>
        <v/>
      </c>
      <c r="L16" s="17" t="str">
        <f>_xlfn.IFNA(VLOOKUP($A16&amp;" ЕДДС",'[20]1'!$B$1:$E$60,1,0),"")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ЕДДС",'[17]1'!$B$2:$D$60000,2,0), "x")</f>
        <v>x</v>
      </c>
      <c r="C17" s="13" t="e">
        <f>'[18]1'!$C$43</f>
        <v>#REF!</v>
      </c>
      <c r="D17" s="14" t="str">
        <f>_xlfn.IFNA(VLOOKUP($A17,'[19]1'!$A$2:$B$28,2,0), "x")</f>
        <v>x</v>
      </c>
      <c r="E17" s="15" t="e">
        <f t="shared" si="0"/>
        <v>#VALUE!</v>
      </c>
      <c r="F17" s="13" t="e">
        <f>C17-H17-'[18]1'!$C$41</f>
        <v>#REF!</v>
      </c>
      <c r="G17" s="16" t="str">
        <f>_xlfn.IFNA(VLOOKUP($A17&amp;" ЕДДС",'[17]1'!$B$2:$D$60000,3,0), "x")</f>
        <v>x</v>
      </c>
      <c r="H17" s="13" t="e">
        <f>'[18]1'!$C$42</f>
        <v>#REF!</v>
      </c>
      <c r="I17" s="17" t="str">
        <f>_xlfn.IFNA(VLOOKUP($A17&amp;" ЕДДС",'[20]1'!$B$2:$E$60,2,0)/86400, "")</f>
        <v/>
      </c>
      <c r="J17" s="17" t="str">
        <f>_xlfn.IFNA(VLOOKUP($A17&amp;" ЕДДС",'[20]1'!$B$2:$E$60,3,0)/86400, "")</f>
        <v/>
      </c>
      <c r="K17" s="17" t="str">
        <f>_xlfn.IFNA(VLOOKUP($A17&amp;" ЕДДС",'[20]1'!$B$2:$E$60,4,0)/86400, "")</f>
        <v/>
      </c>
      <c r="L17" s="17" t="str">
        <f>_xlfn.IFNA(VLOOKUP($A17&amp;" ЕДДС",'[20]1'!$B$1:$E$60,1,0),"")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ЕДДС",'[17]1'!$B$2:$D$60000,2,0), "x")</f>
        <v>x</v>
      </c>
      <c r="C18" s="13" t="e">
        <f>'[18]1'!$C$46</f>
        <v>#REF!</v>
      </c>
      <c r="D18" s="14" t="str">
        <f>_xlfn.IFNA(VLOOKUP($A18,'[19]1'!$A$2:$B$28,2,0), "x")</f>
        <v>x</v>
      </c>
      <c r="E18" s="15" t="e">
        <f t="shared" si="0"/>
        <v>#VALUE!</v>
      </c>
      <c r="F18" s="13" t="e">
        <f>C18-H18-'[18]1'!$C$44</f>
        <v>#REF!</v>
      </c>
      <c r="G18" s="16" t="str">
        <f>_xlfn.IFNA(VLOOKUP($A18&amp;" ЕДДС",'[17]1'!$B$2:$D$60000,3,0), "x")</f>
        <v>x</v>
      </c>
      <c r="H18" s="13" t="e">
        <f>'[18]1'!$C$45</f>
        <v>#REF!</v>
      </c>
      <c r="I18" s="17" t="str">
        <f>_xlfn.IFNA(VLOOKUP($A18&amp;" ЕДДС",'[20]1'!$B$2:$E$60,2,0)/86400, "")</f>
        <v/>
      </c>
      <c r="J18" s="17" t="str">
        <f>_xlfn.IFNA(VLOOKUP($A18&amp;" ЕДДС",'[20]1'!$B$2:$E$60,3,0)/86400, "")</f>
        <v/>
      </c>
      <c r="K18" s="17" t="str">
        <f>_xlfn.IFNA(VLOOKUP($A18&amp;" ЕДДС",'[20]1'!$B$2:$E$60,4,0)/86400, "")</f>
        <v/>
      </c>
      <c r="L18" s="17" t="str">
        <f>_xlfn.IFNA(VLOOKUP($A18&amp;" ЕДДС",'[20]1'!$B$1:$E$60,1,0),"")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ЕДДС",'[17]1'!$B$2:$D$60000,2,0), "x")</f>
        <v>x</v>
      </c>
      <c r="C19" s="13" t="e">
        <f>'[18]1'!$C$49</f>
        <v>#REF!</v>
      </c>
      <c r="D19" s="14" t="str">
        <f>_xlfn.IFNA(VLOOKUP($A19,'[19]1'!$A$2:$B$28,2,0), "x")</f>
        <v>x</v>
      </c>
      <c r="E19" s="15" t="e">
        <f t="shared" si="0"/>
        <v>#VALUE!</v>
      </c>
      <c r="F19" s="13" t="e">
        <f>C19-H19-'[18]1'!$C$47</f>
        <v>#REF!</v>
      </c>
      <c r="G19" s="16" t="str">
        <f>_xlfn.IFNA(VLOOKUP($A19&amp;" ЕДДС",'[17]1'!$B$2:$D$60000,3,0), "x")</f>
        <v>x</v>
      </c>
      <c r="H19" s="13" t="e">
        <f>'[18]1'!$C$48</f>
        <v>#REF!</v>
      </c>
      <c r="I19" s="17" t="str">
        <f>_xlfn.IFNA(VLOOKUP($A19&amp;" ЕДДС",'[20]1'!$B$2:$E$60,2,0)/86400, "")</f>
        <v/>
      </c>
      <c r="J19" s="17" t="str">
        <f>_xlfn.IFNA(VLOOKUP($A19&amp;" ЕДДС",'[20]1'!$B$2:$E$60,3,0)/86400, "")</f>
        <v/>
      </c>
      <c r="K19" s="17" t="str">
        <f>_xlfn.IFNA(VLOOKUP($A19&amp;" ЕДДС",'[20]1'!$B$2:$E$60,4,0)/86400, "")</f>
        <v/>
      </c>
      <c r="L19" s="17" t="str">
        <f>_xlfn.IFNA(VLOOKUP($A19&amp;" ЕДДС",'[20]1'!$B$1:$E$60,1,0),"")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ЕДДС",'[17]1'!$B$2:$D$60000,2,0), "x")</f>
        <v>x</v>
      </c>
      <c r="C20" s="13" t="e">
        <f>'[18]1'!$C$52</f>
        <v>#REF!</v>
      </c>
      <c r="D20" s="14" t="str">
        <f>_xlfn.IFNA(VLOOKUP($A20,'[19]1'!$A$2:$B$28,2,0), "x")</f>
        <v>x</v>
      </c>
      <c r="E20" s="15" t="e">
        <f t="shared" si="0"/>
        <v>#VALUE!</v>
      </c>
      <c r="F20" s="13" t="e">
        <f>C20-H20-'[18]1'!$C$50</f>
        <v>#REF!</v>
      </c>
      <c r="G20" s="16" t="str">
        <f>_xlfn.IFNA(VLOOKUP($A20&amp;" ЕДДС",'[17]1'!$B$2:$D$60000,3,0), "x")</f>
        <v>x</v>
      </c>
      <c r="H20" s="13" t="e">
        <f>'[18]1'!$C$51</f>
        <v>#REF!</v>
      </c>
      <c r="I20" s="17" t="str">
        <f>_xlfn.IFNA(VLOOKUP($A20&amp;" ЕДДС",'[20]1'!$B$2:$E$60,2,0)/86400, "")</f>
        <v/>
      </c>
      <c r="J20" s="17" t="str">
        <f>_xlfn.IFNA(VLOOKUP($A20&amp;" ЕДДС",'[20]1'!$B$2:$E$60,3,0)/86400, "")</f>
        <v/>
      </c>
      <c r="K20" s="17" t="str">
        <f>_xlfn.IFNA(VLOOKUP($A20&amp;" ЕДДС",'[20]1'!$B$2:$E$60,4,0)/86400, "")</f>
        <v/>
      </c>
      <c r="L20" s="17" t="str">
        <f>_xlfn.IFNA(VLOOKUP($A20&amp;" ЕДДС",'[20]1'!$B$1:$E$60,1,0),"")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ЕДДС",'[17]1'!$B$2:$D$60000,2,0), "x")</f>
        <v>x</v>
      </c>
      <c r="C21" s="13" t="e">
        <f>'[18]1'!$C$55</f>
        <v>#REF!</v>
      </c>
      <c r="D21" s="14" t="str">
        <f>_xlfn.IFNA(VLOOKUP($A21,'[19]1'!$A$2:$B$28,2,0), "x")</f>
        <v>x</v>
      </c>
      <c r="E21" s="15" t="e">
        <f t="shared" si="0"/>
        <v>#VALUE!</v>
      </c>
      <c r="F21" s="13" t="e">
        <f>C21-H21-'[18]1'!$C$53</f>
        <v>#REF!</v>
      </c>
      <c r="G21" s="16" t="str">
        <f>_xlfn.IFNA(VLOOKUP($A21&amp;" ЕДДС",'[17]1'!$B$2:$D$60000,3,0), "x")</f>
        <v>x</v>
      </c>
      <c r="H21" s="13" t="e">
        <f>'[18]1'!$C$54</f>
        <v>#REF!</v>
      </c>
      <c r="I21" s="17" t="str">
        <f>_xlfn.IFNA(VLOOKUP($A21&amp;" ЕДДС",'[20]1'!$B$2:$E$60,2,0)/86400, "")</f>
        <v/>
      </c>
      <c r="J21" s="17" t="str">
        <f>_xlfn.IFNA(VLOOKUP($A21&amp;" ЕДДС",'[20]1'!$B$2:$E$60,3,0)/86400, "")</f>
        <v/>
      </c>
      <c r="K21" s="17" t="str">
        <f>_xlfn.IFNA(VLOOKUP($A21&amp;" ЕДДС",'[20]1'!$B$2:$E$60,4,0)/86400, "")</f>
        <v/>
      </c>
      <c r="L21" s="17" t="str">
        <f>_xlfn.IFNA(VLOOKUP($A21&amp;" ЕДДС",'[20]1'!$B$1:$E$60,1,0),"")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_xlfn.IFNA(VLOOKUP("ЕДДС",'[17]1'!$B$2:$D$60000,2,0), "x")</f>
        <v>x</v>
      </c>
      <c r="C22" s="13" t="e">
        <f>'[18]1'!$C$58</f>
        <v>#REF!</v>
      </c>
      <c r="D22" s="14" t="str">
        <f>_xlfn.IFNA(VLOOKUP($A22,'[19]1'!$A$2:$B$28,2,0), "x")</f>
        <v>x</v>
      </c>
      <c r="E22" s="15" t="e">
        <f t="shared" si="0"/>
        <v>#VALUE!</v>
      </c>
      <c r="F22" s="13" t="e">
        <f>C22-H22-'[18]1'!$C$56</f>
        <v>#REF!</v>
      </c>
      <c r="G22" s="16" t="str">
        <f>_xlfn.IFNA(VLOOKUP("ЕДДС",'[17]1'!$B$2:$D$60000,3,0), "x")</f>
        <v>x</v>
      </c>
      <c r="H22" s="13" t="e">
        <f>'[18]1'!$C$57</f>
        <v>#REF!</v>
      </c>
      <c r="I22" s="17" t="str">
        <f>_xlfn.IFNA(VLOOKUP("ЕДДС",'[20]1'!$B$2:$E$60,2,0)/86400, "")</f>
        <v/>
      </c>
      <c r="J22" s="17" t="str">
        <f>_xlfn.IFNA(VLOOKUP("ЕДДС",'[20]1'!$B$2:$E$60,3,0)/86400, "")</f>
        <v/>
      </c>
      <c r="K22" s="17" t="str">
        <f>_xlfn.IFNA(VLOOKUP("ЕДДС",'[20]1'!$B$2:$E$60,4,0)/86400, "")</f>
        <v/>
      </c>
      <c r="L22" s="17" t="str">
        <f>_xlfn.IFNA(VLOOKUP("ЕДДС",'[20]1'!$B$1:$E$60,1,0),"")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ЕДДС",'[17]1'!$B$2:$D$60000,2,0), "x")</f>
        <v>x</v>
      </c>
      <c r="C23" s="13" t="e">
        <f>'[18]1'!$C$61</f>
        <v>#REF!</v>
      </c>
      <c r="D23" s="14" t="str">
        <f>_xlfn.IFNA(VLOOKUP("Смоленский Р-Н",'[19]1'!$A$2:$B$28,2,0), "x")</f>
        <v>x</v>
      </c>
      <c r="E23" s="15" t="e">
        <f t="shared" si="0"/>
        <v>#VALUE!</v>
      </c>
      <c r="F23" s="13" t="e">
        <f>C23-H23-'[18]1'!$C$59</f>
        <v>#REF!</v>
      </c>
      <c r="G23" s="16" t="str">
        <f>_xlfn.IFNA(VLOOKUP($A23&amp;" ЕДДС",'[17]1'!$B$2:$D$60000,3,0), "x")</f>
        <v>x</v>
      </c>
      <c r="H23" s="13" t="e">
        <f>'[18]1'!$C$60</f>
        <v>#REF!</v>
      </c>
      <c r="I23" s="17" t="str">
        <f>_xlfn.IFNA(VLOOKUP($A23&amp;" ЕДДС",'[20]1'!$B$2:$E$60,2,0)/86400, "")</f>
        <v/>
      </c>
      <c r="J23" s="17" t="str">
        <f>_xlfn.IFNA(VLOOKUP($A23&amp;" ЕДДС",'[20]1'!$B$2:$E$60,3,0)/86400, "")</f>
        <v/>
      </c>
      <c r="K23" s="17" t="str">
        <f>_xlfn.IFNA(VLOOKUP($A23&amp;" ЕДДС",'[20]1'!$B$2:$E$60,4,0)/86400, "")</f>
        <v/>
      </c>
      <c r="L23" s="17" t="str">
        <f>_xlfn.IFNA(VLOOKUP($A23&amp;" ЕДДС",'[20]1'!$B$1:$E$60,1,0),"")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ЕДДС",'[17]1'!$B$2:$D$60000,2,0), "x")</f>
        <v>x</v>
      </c>
      <c r="C24" s="13" t="e">
        <f>'[18]1'!$C$64</f>
        <v>#REF!</v>
      </c>
      <c r="D24" s="14" t="str">
        <f>_xlfn.IFNA(VLOOKUP($A24,'[19]1'!$A$2:$B$28,2,0), "x")</f>
        <v>x</v>
      </c>
      <c r="E24" s="15" t="e">
        <f t="shared" si="0"/>
        <v>#VALUE!</v>
      </c>
      <c r="F24" s="13" t="e">
        <f>C24-H24-'[18]1'!$C$62</f>
        <v>#REF!</v>
      </c>
      <c r="G24" s="16" t="str">
        <f>_xlfn.IFNA(VLOOKUP($A24&amp;" ЕДДС",'[17]1'!$B$2:$D$60000,3,0), "x")</f>
        <v>x</v>
      </c>
      <c r="H24" s="13" t="e">
        <f>'[18]1'!$C$63</f>
        <v>#REF!</v>
      </c>
      <c r="I24" s="17" t="str">
        <f>_xlfn.IFNA(VLOOKUP($A24&amp;" ЕДДС",'[20]1'!$B$2:$E$60,2,0)/86400, "")</f>
        <v/>
      </c>
      <c r="J24" s="17" t="str">
        <f>_xlfn.IFNA(VLOOKUP($A24&amp;" ЕДДС",'[20]1'!$B$2:$E$60,3,0)/86400, "")</f>
        <v/>
      </c>
      <c r="K24" s="17" t="str">
        <f>_xlfn.IFNA(VLOOKUP($A24&amp;" ЕДДС",'[20]1'!$B$2:$E$60,4,0)/86400, "")</f>
        <v/>
      </c>
      <c r="L24" s="17" t="str">
        <f>_xlfn.IFNA(VLOOKUP($A24&amp;" ЕДДС",'[20]1'!$B$1:$E$60,1,0),"")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ЕДДС",'[17]1'!$B$2:$D$60000,2,0), "x")</f>
        <v>x</v>
      </c>
      <c r="C25" s="13" t="e">
        <f>'[18]1'!$C$67</f>
        <v>#REF!</v>
      </c>
      <c r="D25" s="14" t="str">
        <f>_xlfn.IFNA(VLOOKUP($A25,'[19]1'!$A$2:$B$28,2,0), "x")</f>
        <v>x</v>
      </c>
      <c r="E25" s="15" t="e">
        <f t="shared" si="0"/>
        <v>#VALUE!</v>
      </c>
      <c r="F25" s="13" t="e">
        <f>C25-H25-'[18]1'!$C$65</f>
        <v>#REF!</v>
      </c>
      <c r="G25" s="16" t="str">
        <f>_xlfn.IFNA(VLOOKUP($A25&amp;" ЕДДС",'[17]1'!$B$2:$D$60000,3,0), "x")</f>
        <v>x</v>
      </c>
      <c r="H25" s="13" t="e">
        <f>'[18]1'!$C$66</f>
        <v>#REF!</v>
      </c>
      <c r="I25" s="17" t="str">
        <f>_xlfn.IFNA(VLOOKUP($A25&amp;" ЕДДС",'[20]1'!$B$2:$E$60,2,0)/86400, "")</f>
        <v/>
      </c>
      <c r="J25" s="17" t="str">
        <f>_xlfn.IFNA(VLOOKUP($A25&amp;" ЕДДС",'[20]1'!$B$2:$E$60,3,0)/86400, "")</f>
        <v/>
      </c>
      <c r="K25" s="17" t="str">
        <f>_xlfn.IFNA(VLOOKUP($A25&amp;" ЕДДС",'[20]1'!$B$2:$E$60,4,0)/86400, "")</f>
        <v/>
      </c>
      <c r="L25" s="17" t="str">
        <f>_xlfn.IFNA(VLOOKUP($A25&amp;" ЕДДС",'[20]1'!$B$1:$E$60,1,0),"")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ЕДДС",'[17]1'!$B$2:$D$60000,2,0), "x")</f>
        <v>x</v>
      </c>
      <c r="C26" s="13" t="e">
        <f>'[18]1'!$C$70</f>
        <v>#REF!</v>
      </c>
      <c r="D26" s="14" t="str">
        <f>_xlfn.IFNA(VLOOKUP($A26,'[19]1'!$A$2:$B$28,2,0), "x")</f>
        <v>x</v>
      </c>
      <c r="E26" s="15" t="e">
        <f t="shared" si="0"/>
        <v>#VALUE!</v>
      </c>
      <c r="F26" s="13" t="e">
        <f>C26-H26-'[18]1'!$C$68</f>
        <v>#REF!</v>
      </c>
      <c r="G26" s="16" t="str">
        <f>_xlfn.IFNA(VLOOKUP($A26&amp;" ЕДДС",'[17]1'!$B$2:$D$60000,3,0), "x")</f>
        <v>x</v>
      </c>
      <c r="H26" s="13" t="e">
        <f>'[18]1'!$C$69</f>
        <v>#REF!</v>
      </c>
      <c r="I26" s="17" t="str">
        <f>_xlfn.IFNA(VLOOKUP($A26&amp;" ЕДДС",'[20]1'!$B$2:$E$60,2,0)/86400, "")</f>
        <v/>
      </c>
      <c r="J26" s="17" t="str">
        <f>_xlfn.IFNA(VLOOKUP($A26&amp;" ЕДДС",'[20]1'!$B$2:$E$60,3,0)/86400, "")</f>
        <v/>
      </c>
      <c r="K26" s="17" t="str">
        <f>_xlfn.IFNA(VLOOKUP($A26&amp;" ЕДДС",'[20]1'!$B$2:$E$60,4,0)/86400, "")</f>
        <v/>
      </c>
      <c r="L26" s="17" t="str">
        <f>_xlfn.IFNA(VLOOKUP($A26&amp;" ЕДДС",'[20]1'!$B$1:$E$60,1,0),"")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ЕДДС",'[17]1'!$B$2:$D$60000,2,0), "x")</f>
        <v>x</v>
      </c>
      <c r="C27" s="13" t="e">
        <f>'[18]1'!$C$73</f>
        <v>#REF!</v>
      </c>
      <c r="D27" s="14" t="str">
        <f>_xlfn.IFNA(VLOOKUP("Х.Жирковский",'[19]1'!$A$2:$B$28,2,0), "x")</f>
        <v>x</v>
      </c>
      <c r="E27" s="15" t="e">
        <f t="shared" si="0"/>
        <v>#VALUE!</v>
      </c>
      <c r="F27" s="13" t="e">
        <f>C27-H27-'[18]1'!$C$71</f>
        <v>#REF!</v>
      </c>
      <c r="G27" s="16" t="str">
        <f>_xlfn.IFNA(VLOOKUP($A27&amp;" ЕДДС",'[17]1'!$B$2:$D$60000,3,0), "x")</f>
        <v>x</v>
      </c>
      <c r="H27" s="13" t="e">
        <f>'[18]1'!$C$72</f>
        <v>#REF!</v>
      </c>
      <c r="I27" s="17" t="str">
        <f>_xlfn.IFNA(VLOOKUP($A27&amp;" ЕДДС",'[20]1'!$B$2:$E$60,2,0)/86400, "")</f>
        <v/>
      </c>
      <c r="J27" s="17" t="str">
        <f>_xlfn.IFNA(VLOOKUP($A27&amp;" ЕДДС",'[20]1'!$B$2:$E$60,3,0)/86400, "")</f>
        <v/>
      </c>
      <c r="K27" s="17" t="str">
        <f>_xlfn.IFNA(VLOOKUP($A27&amp;" ЕДДС",'[20]1'!$B$2:$E$60,4,0)/86400, "")</f>
        <v/>
      </c>
      <c r="L27" s="17" t="str">
        <f>_xlfn.IFNA(VLOOKUP($A27&amp;" ЕДДС",'[20]1'!$B$1:$E$60,1,0),"")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ЕДДС",'[17]1'!$B$2:$D$60000,2,0), "x")</f>
        <v>x</v>
      </c>
      <c r="C28" s="13" t="e">
        <f>'[18]1'!$C$76</f>
        <v>#REF!</v>
      </c>
      <c r="D28" s="14" t="str">
        <f>_xlfn.IFNA(VLOOKUP($A28,'[19]1'!$A$2:$B$28,2,0), "x")</f>
        <v>x</v>
      </c>
      <c r="E28" s="15" t="e">
        <f t="shared" si="0"/>
        <v>#VALUE!</v>
      </c>
      <c r="F28" s="13" t="e">
        <f>C28-H28-'[18]1'!$C$74</f>
        <v>#REF!</v>
      </c>
      <c r="G28" s="16" t="str">
        <f>_xlfn.IFNA(VLOOKUP($A28&amp;" ЕДДС",'[17]1'!$B$2:$D$60000,3,0), "x")</f>
        <v>x</v>
      </c>
      <c r="H28" s="13" t="e">
        <f>'[18]1'!$C$75</f>
        <v>#REF!</v>
      </c>
      <c r="I28" s="17" t="str">
        <f>_xlfn.IFNA(VLOOKUP($A28&amp;" ЕДДС",'[20]1'!$B$2:$E$60,2,0)/86400, "")</f>
        <v/>
      </c>
      <c r="J28" s="17" t="str">
        <f>_xlfn.IFNA(VLOOKUP($A28&amp;" ЕДДС",'[20]1'!$B$2:$E$60,3,0)/86400, "")</f>
        <v/>
      </c>
      <c r="K28" s="17" t="str">
        <f>_xlfn.IFNA(VLOOKUP($A28&amp;" ЕДДС",'[20]1'!$B$2:$E$60,4,0)/86400, "")</f>
        <v/>
      </c>
      <c r="L28" s="17" t="str">
        <f>_xlfn.IFNA(VLOOKUP($A28&amp;" ЕДДС",'[20]1'!$B$1:$E$60,1,0),"")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ЕДДС",'[17]1'!$B$2:$D$60000,2,0), "x")</f>
        <v>x</v>
      </c>
      <c r="C29" s="13" t="e">
        <f>'[18]1'!$C$79</f>
        <v>#REF!</v>
      </c>
      <c r="D29" s="14" t="str">
        <f>_xlfn.IFNA(VLOOKUP($A29,'[19]1'!$A$2:$B$28,2,0), "x")</f>
        <v>x</v>
      </c>
      <c r="E29" s="15" t="e">
        <f t="shared" si="0"/>
        <v>#VALUE!</v>
      </c>
      <c r="F29" s="13" t="e">
        <f>C29-H29-'[18]1'!$C$77</f>
        <v>#REF!</v>
      </c>
      <c r="G29" s="16" t="str">
        <f>_xlfn.IFNA(VLOOKUP($A29&amp;" ЕДДС",'[17]1'!$B$2:$D$60000,3,0), "x")</f>
        <v>x</v>
      </c>
      <c r="H29" s="13" t="e">
        <f>'[18]1'!$C$78</f>
        <v>#REF!</v>
      </c>
      <c r="I29" s="17" t="str">
        <f>_xlfn.IFNA(VLOOKUP($A29&amp;" ЕДДС",'[20]1'!$B$2:$E$60,2,0)/86400, "")</f>
        <v/>
      </c>
      <c r="J29" s="17" t="str">
        <f>_xlfn.IFNA(VLOOKUP($A29&amp;" ЕДДС",'[20]1'!$B$2:$E$60,3,0)/86400, "")</f>
        <v/>
      </c>
      <c r="K29" s="17" t="str">
        <f>_xlfn.IFNA(VLOOKUP($A29&amp;" ЕДДС",'[20]1'!$B$2:$E$60,4,0)/86400, "")</f>
        <v/>
      </c>
      <c r="L29" s="17" t="str">
        <f>_xlfn.IFNA(VLOOKUP($A29&amp;" ЕДДС",'[20]1'!$B$1:$E$60,1,0),"")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ЕДДС",'[17]1'!$B$2:$D$60000,2,0), "x")</f>
        <v>x</v>
      </c>
      <c r="C30" s="13" t="e">
        <f>'[18]1'!$C$82</f>
        <v>#REF!</v>
      </c>
      <c r="D30" s="14" t="str">
        <f>_xlfn.IFNA(VLOOKUP($A30,'[19]1'!$A$2:$B$28,2,0), "x")</f>
        <v>x</v>
      </c>
      <c r="E30" s="15" t="e">
        <f t="shared" si="0"/>
        <v>#VALUE!</v>
      </c>
      <c r="F30" s="13" t="e">
        <f>C30-H30-'[18]1'!$C$80</f>
        <v>#REF!</v>
      </c>
      <c r="G30" s="16" t="str">
        <f>_xlfn.IFNA(VLOOKUP($A30&amp;" ЕДДС",'[17]1'!$B$2:$D$60000,3,0), "x")</f>
        <v>x</v>
      </c>
      <c r="H30" s="13" t="e">
        <f>'[18]1'!$C$81</f>
        <v>#REF!</v>
      </c>
      <c r="I30" s="17" t="str">
        <f>_xlfn.IFNA(VLOOKUP($A30&amp;" ЕДДС",'[20]1'!$B$2:$E$60,2,0)/86400, "")</f>
        <v/>
      </c>
      <c r="J30" s="17" t="str">
        <f>_xlfn.IFNA(VLOOKUP($A30&amp;" ЕДДС",'[20]1'!$B$2:$E$60,3,0)/86400, "")</f>
        <v/>
      </c>
      <c r="K30" s="17" t="str">
        <f>_xlfn.IFNA(VLOOKUP($A30&amp;" ЕДДС",'[20]1'!$B$2:$E$60,4,0)/86400, "")</f>
        <v/>
      </c>
      <c r="L30" s="17" t="str">
        <f>_xlfn.IFNA(VLOOKUP($A30&amp;" ЕДДС",'[20]1'!$B$1:$E$60,1,0),"")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9" priority="2" operator="equal">
      <formula>0</formula>
    </cfRule>
    <cfRule type="cellIs" dxfId="3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3" ht="15.75" x14ac:dyDescent="0.25">
      <c r="A4" s="11" t="s">
        <v>10</v>
      </c>
      <c r="B4" s="16" t="str">
        <f>_xlfn.IFNA(VLOOKUP($A4&amp;" ЕДДС",'[21]1'!$B$2:$D$60000,2,0), "x")</f>
        <v>x</v>
      </c>
      <c r="C4" s="13" t="e">
        <f>'[22]1'!$C$4</f>
        <v>#REF!</v>
      </c>
      <c r="D4" s="14" t="str">
        <f>_xlfn.IFNA(VLOOKUP($A4,'[23]1'!$A$2:$B$28,2,0), "x")</f>
        <v>x</v>
      </c>
      <c r="E4" s="15" t="e">
        <f t="shared" ref="E4:E30" si="0">B4-D4-G4</f>
        <v>#VALUE!</v>
      </c>
      <c r="F4" s="13" t="e">
        <f>C4-H4-'[22]1'!$C$2</f>
        <v>#REF!</v>
      </c>
      <c r="G4" s="16" t="str">
        <f>_xlfn.IFNA(VLOOKUP($A4&amp;" ЕДДС",'[21]1'!$B$2:$D$60000,3,0), "x")</f>
        <v>x</v>
      </c>
      <c r="H4" s="13" t="e">
        <f>'[22]1'!$C$3</f>
        <v>#REF!</v>
      </c>
      <c r="I4" s="17" t="str">
        <f>_xlfn.IFNA(VLOOKUP($A4&amp;" ЕДДС",'[24]1'!$B$2:$E$60,2,0)/86400, "")</f>
        <v/>
      </c>
      <c r="J4" s="17" t="str">
        <f>_xlfn.IFNA(VLOOKUP($A4&amp;" ЕДДС",'[24]1'!$B$2:$E$60,3,0)/86400, "")</f>
        <v/>
      </c>
      <c r="K4" s="17" t="str">
        <f>_xlfn.IFNA(VLOOKUP($A4&amp;" ЕДДС",'[24]1'!$B$2:$E$60,4,0)/86400, "")</f>
        <v/>
      </c>
      <c r="L4" s="17" t="str">
        <f>_xlfn.IFNA(VLOOKUP($A4&amp;" ЕДДС",'[24]1'!$B$1:$E$60,1,0),"")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ЕДДС",'[21]1'!$B$2:$D$60000,2,0), "x")</f>
        <v>x</v>
      </c>
      <c r="C5" s="13" t="e">
        <f>'[22]1'!$C$7</f>
        <v>#REF!</v>
      </c>
      <c r="D5" s="14" t="str">
        <f>_xlfn.IFNA(VLOOKUP($A5,'[23]1'!$A$2:$B$28,2,0), "x")</f>
        <v>x</v>
      </c>
      <c r="E5" s="15" t="e">
        <f t="shared" si="0"/>
        <v>#VALUE!</v>
      </c>
      <c r="F5" s="13" t="e">
        <f>C5-H5-'[22]1'!$C$5</f>
        <v>#REF!</v>
      </c>
      <c r="G5" s="16" t="str">
        <f>_xlfn.IFNA(VLOOKUP($A5&amp;" ЕДДС",'[21]1'!$B$2:$D$60000,3,0), "x")</f>
        <v>x</v>
      </c>
      <c r="H5" s="13" t="e">
        <f>'[22]1'!$C$6</f>
        <v>#REF!</v>
      </c>
      <c r="I5" s="17" t="str">
        <f>_xlfn.IFNA(VLOOKUP($A5&amp;" ЕДДС",'[24]1'!$B$2:$E$60,2,0)/86400, "")</f>
        <v/>
      </c>
      <c r="J5" s="17" t="str">
        <f>_xlfn.IFNA(VLOOKUP($A5&amp;" ЕДДС",'[24]1'!$B$2:$E$60,3,0)/86400, "")</f>
        <v/>
      </c>
      <c r="K5" s="17" t="str">
        <f>_xlfn.IFNA(VLOOKUP($A5&amp;" ЕДДС",'[24]1'!$B$2:$E$60,4,0)/86400, "")</f>
        <v/>
      </c>
      <c r="L5" s="17" t="str">
        <f>_xlfn.IFNA(VLOOKUP($A5&amp;" ЕДДС",'[24]1'!$B$1:$E$60,1,0),"")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ЕДДС",'[21]1'!$B$2:$D$60000,2,0), "x")</f>
        <v>x</v>
      </c>
      <c r="C6" s="13" t="e">
        <f>'[22]1'!$C$10</f>
        <v>#REF!</v>
      </c>
      <c r="D6" s="14" t="str">
        <f>_xlfn.IFNA(VLOOKUP($A6,'[23]1'!$A$2:$B$28,2,0), "x")</f>
        <v>x</v>
      </c>
      <c r="E6" s="15" t="e">
        <f t="shared" si="0"/>
        <v>#VALUE!</v>
      </c>
      <c r="F6" s="13" t="e">
        <f>C6-H6-'[22]1'!$C$8</f>
        <v>#REF!</v>
      </c>
      <c r="G6" s="16" t="str">
        <f>_xlfn.IFNA(VLOOKUP($A6&amp;" ЕДДС",'[21]1'!$B$2:$D$60000,3,0), "x")</f>
        <v>x</v>
      </c>
      <c r="H6" s="13" t="e">
        <f>'[22]1'!$C$9</f>
        <v>#REF!</v>
      </c>
      <c r="I6" s="17" t="str">
        <f>_xlfn.IFNA(VLOOKUP($A6&amp;" ЕДДС",'[24]1'!$B$2:$E$60,2,0)/86400, "")</f>
        <v/>
      </c>
      <c r="J6" s="17" t="str">
        <f>_xlfn.IFNA(VLOOKUP($A6&amp;" ЕДДС",'[24]1'!$B$2:$E$60,3,0)/86400, "")</f>
        <v/>
      </c>
      <c r="K6" s="17" t="str">
        <f>_xlfn.IFNA(VLOOKUP($A6&amp;" ЕДДС",'[24]1'!$B$2:$E$60,4,0)/86400, "")</f>
        <v/>
      </c>
      <c r="L6" s="17" t="str">
        <f>_xlfn.IFNA(VLOOKUP($A6&amp;" ЕДДС",'[24]1'!$B$1:$E$60,1,0),"")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ЕДДС",'[21]1'!$B$2:$D$60000,2,0), "x")</f>
        <v>x</v>
      </c>
      <c r="C7" s="13" t="e">
        <f>'[22]1'!$C$13</f>
        <v>#REF!</v>
      </c>
      <c r="D7" s="14" t="str">
        <f>_xlfn.IFNA(VLOOKUP($A7,'[23]1'!$A$2:$B$28,2,0), "x")</f>
        <v>x</v>
      </c>
      <c r="E7" s="15" t="e">
        <f t="shared" si="0"/>
        <v>#VALUE!</v>
      </c>
      <c r="F7" s="13" t="e">
        <f>C7-H7-'[22]1'!$C$11</f>
        <v>#REF!</v>
      </c>
      <c r="G7" s="16" t="str">
        <f>_xlfn.IFNA(VLOOKUP($A7&amp;" ЕДДС",'[21]1'!$B$2:$D$60000,3,0), "x")</f>
        <v>x</v>
      </c>
      <c r="H7" s="13" t="e">
        <f>'[22]1'!$C$12</f>
        <v>#REF!</v>
      </c>
      <c r="I7" s="17" t="str">
        <f>_xlfn.IFNA(VLOOKUP($A7&amp;" ЕДДС",'[24]1'!$B$2:$E$60,2,0)/86400, "")</f>
        <v/>
      </c>
      <c r="J7" s="17" t="str">
        <f>_xlfn.IFNA(VLOOKUP($A7&amp;" ЕДДС",'[24]1'!$B$2:$E$60,3,0)/86400, "")</f>
        <v/>
      </c>
      <c r="K7" s="17" t="str">
        <f>_xlfn.IFNA(VLOOKUP($A7&amp;" ЕДДС",'[24]1'!$B$2:$E$60,4,0)/86400, "")</f>
        <v/>
      </c>
      <c r="L7" s="17" t="str">
        <f>_xlfn.IFNA(VLOOKUP($A7&amp;" ЕДДС",'[24]1'!$B$1:$E$60,1,0),"")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ЕДДС",'[21]1'!$B$2:$D$60000,2,0), "x")</f>
        <v>x</v>
      </c>
      <c r="C8" s="13" t="e">
        <f>'[22]1'!$C$16</f>
        <v>#REF!</v>
      </c>
      <c r="D8" s="14" t="str">
        <f>_xlfn.IFNA(VLOOKUP($A8,'[23]1'!$A$2:$B$28,2,0), "x")</f>
        <v>x</v>
      </c>
      <c r="E8" s="15" t="e">
        <f t="shared" si="0"/>
        <v>#VALUE!</v>
      </c>
      <c r="F8" s="13" t="e">
        <f>C8-H8-'[22]1'!$C$14</f>
        <v>#REF!</v>
      </c>
      <c r="G8" s="16" t="str">
        <f>_xlfn.IFNA(VLOOKUP($A8&amp;" ЕДДС",'[21]1'!$B$2:$D$60000,3,0), "x")</f>
        <v>x</v>
      </c>
      <c r="H8" s="13" t="e">
        <f>'[22]1'!$C$15</f>
        <v>#REF!</v>
      </c>
      <c r="I8" s="17" t="str">
        <f>_xlfn.IFNA(VLOOKUP($A8&amp;" ЕДДС",'[24]1'!$B$2:$E$60,2,0)/86400, "")</f>
        <v/>
      </c>
      <c r="J8" s="17" t="str">
        <f>_xlfn.IFNA(VLOOKUP($A8&amp;" ЕДДС",'[24]1'!$B$2:$E$60,3,0)/86400, "")</f>
        <v/>
      </c>
      <c r="K8" s="17" t="str">
        <f>_xlfn.IFNA(VLOOKUP($A8&amp;" ЕДДС",'[24]1'!$B$2:$E$60,4,0)/86400, "")</f>
        <v/>
      </c>
      <c r="L8" s="17" t="str">
        <f>_xlfn.IFNA(VLOOKUP($A8&amp;" ЕДДС",'[24]1'!$B$1:$E$60,1,0),"")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ЕДДС",'[21]1'!$B$2:$D$60000,2,0), "x")</f>
        <v>x</v>
      </c>
      <c r="C9" s="13" t="e">
        <f>'[22]1'!$C$19</f>
        <v>#REF!</v>
      </c>
      <c r="D9" s="14" t="str">
        <f>_xlfn.IFNA(VLOOKUP($A9,'[23]1'!$A$2:$B$28,2,0), "x")</f>
        <v>x</v>
      </c>
      <c r="E9" s="15" t="e">
        <f t="shared" si="0"/>
        <v>#VALUE!</v>
      </c>
      <c r="F9" s="13" t="e">
        <f>C9-H9-'[22]1'!$C$17</f>
        <v>#REF!</v>
      </c>
      <c r="G9" s="16" t="str">
        <f>_xlfn.IFNA(VLOOKUP($A9&amp;" ЕДДС",'[21]1'!$B$2:$D$60000,3,0), "x")</f>
        <v>x</v>
      </c>
      <c r="H9" s="13" t="e">
        <f>'[22]1'!$C$18</f>
        <v>#REF!</v>
      </c>
      <c r="I9" s="17" t="str">
        <f>_xlfn.IFNA(VLOOKUP($A9&amp;" ЕДДС",'[24]1'!$B$2:$E$60,2,0)/86400, "")</f>
        <v/>
      </c>
      <c r="J9" s="17" t="str">
        <f>_xlfn.IFNA(VLOOKUP($A9&amp;" ЕДДС",'[24]1'!$B$2:$E$60,3,0)/86400, "")</f>
        <v/>
      </c>
      <c r="K9" s="17" t="str">
        <f>_xlfn.IFNA(VLOOKUP($A9&amp;" ЕДДС",'[24]1'!$B$2:$E$60,4,0)/86400, "")</f>
        <v/>
      </c>
      <c r="L9" s="17" t="str">
        <f>_xlfn.IFNA(VLOOKUP($A9&amp;" ЕДДС",'[24]1'!$B$1:$E$60,1,0),"")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ЕДДС",'[21]1'!$B$2:$D$60000,2,0), "x")</f>
        <v>x</v>
      </c>
      <c r="C10" s="13" t="e">
        <f>'[22]1'!$C$22</f>
        <v>#REF!</v>
      </c>
      <c r="D10" s="14" t="str">
        <f>_xlfn.IFNA(VLOOKUP($A10,'[23]1'!$A$2:$B$28,2,0), "x")</f>
        <v>x</v>
      </c>
      <c r="E10" s="15" t="e">
        <f t="shared" si="0"/>
        <v>#VALUE!</v>
      </c>
      <c r="F10" s="13" t="e">
        <f>C10-H10-'[22]1'!$C$20</f>
        <v>#REF!</v>
      </c>
      <c r="G10" s="16" t="str">
        <f>_xlfn.IFNA(VLOOKUP($A10&amp;" ЕДДС",'[21]1'!$B$2:$D$60000,3,0), "x")</f>
        <v>x</v>
      </c>
      <c r="H10" s="13" t="e">
        <f>'[22]1'!$C$21</f>
        <v>#REF!</v>
      </c>
      <c r="I10" s="17" t="str">
        <f>_xlfn.IFNA(VLOOKUP($A10&amp;" ЕДДС",'[24]1'!$B$2:$E$60,2,0)/86400, "")</f>
        <v/>
      </c>
      <c r="J10" s="17" t="str">
        <f>_xlfn.IFNA(VLOOKUP($A10&amp;" ЕДДС",'[24]1'!$B$2:$E$60,3,0)/86400, "")</f>
        <v/>
      </c>
      <c r="K10" s="17" t="str">
        <f>_xlfn.IFNA(VLOOKUP($A10&amp;" ЕДДС",'[24]1'!$B$2:$E$60,4,0)/86400, "")</f>
        <v/>
      </c>
      <c r="L10" s="17" t="str">
        <f>_xlfn.IFNA(VLOOKUP($A10&amp;" ЕДДС",'[24]1'!$B$1:$E$60,1,0),"")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ЕДДС",'[21]1'!$B$2:$D$60000,2,0), "x")</f>
        <v>x</v>
      </c>
      <c r="C11" s="13" t="e">
        <f>'[22]1'!$C$25</f>
        <v>#REF!</v>
      </c>
      <c r="D11" s="14" t="str">
        <f>_xlfn.IFNA(VLOOKUP($A11,'[23]1'!$A$2:$B$28,2,0), "x")</f>
        <v>x</v>
      </c>
      <c r="E11" s="15" t="e">
        <f t="shared" si="0"/>
        <v>#VALUE!</v>
      </c>
      <c r="F11" s="13" t="e">
        <f>C11-H11-'[22]1'!$C$23</f>
        <v>#REF!</v>
      </c>
      <c r="G11" s="16" t="str">
        <f>_xlfn.IFNA(VLOOKUP($A11&amp;" ЕДДС",'[21]1'!$B$2:$D$60000,3,0), "x")</f>
        <v>x</v>
      </c>
      <c r="H11" s="13" t="e">
        <f>'[22]1'!$C$24</f>
        <v>#REF!</v>
      </c>
      <c r="I11" s="17" t="str">
        <f>_xlfn.IFNA(VLOOKUP($A11&amp;" ЕДДС",'[24]1'!$B$2:$E$60,2,0)/86400, "")</f>
        <v/>
      </c>
      <c r="J11" s="17" t="str">
        <f>_xlfn.IFNA(VLOOKUP($A11&amp;" ЕДДС",'[24]1'!$B$2:$E$60,3,0)/86400, "")</f>
        <v/>
      </c>
      <c r="K11" s="17" t="str">
        <f>_xlfn.IFNA(VLOOKUP($A11&amp;" ЕДДС",'[24]1'!$B$2:$E$60,4,0)/86400, "")</f>
        <v/>
      </c>
      <c r="L11" s="17" t="str">
        <f>_xlfn.IFNA(VLOOKUP($A11&amp;" ЕДДС",'[24]1'!$B$1:$E$60,1,0),"")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ЕДДС",'[21]1'!$B$2:$D$60000,2,0), "x")</f>
        <v>x</v>
      </c>
      <c r="C12" s="13" t="e">
        <f>'[22]1'!$C$28</f>
        <v>#REF!</v>
      </c>
      <c r="D12" s="14" t="str">
        <f>_xlfn.IFNA(VLOOKUP($A12,'[23]1'!$A$2:$B$28,2,0), "x")</f>
        <v>x</v>
      </c>
      <c r="E12" s="15" t="e">
        <f t="shared" si="0"/>
        <v>#VALUE!</v>
      </c>
      <c r="F12" s="13" t="e">
        <f>C12-H12-'[22]1'!$C$26</f>
        <v>#REF!</v>
      </c>
      <c r="G12" s="16" t="str">
        <f>_xlfn.IFNA(VLOOKUP($A12&amp;" ЕДДС",'[21]1'!$B$2:$D$60000,3,0), "x")</f>
        <v>x</v>
      </c>
      <c r="H12" s="13" t="e">
        <f>'[22]1'!$C$27</f>
        <v>#REF!</v>
      </c>
      <c r="I12" s="17" t="str">
        <f>_xlfn.IFNA(VLOOKUP($A12&amp;" ЕДДС",'[24]1'!$B$2:$E$60,2,0)/86400, "")</f>
        <v/>
      </c>
      <c r="J12" s="17" t="str">
        <f>_xlfn.IFNA(VLOOKUP($A12&amp;" ЕДДС",'[24]1'!$B$2:$E$60,3,0)/86400, "")</f>
        <v/>
      </c>
      <c r="K12" s="17" t="str">
        <f>_xlfn.IFNA(VLOOKUP($A12&amp;" ЕДДС",'[24]1'!$B$2:$E$60,4,0)/86400, "")</f>
        <v/>
      </c>
      <c r="L12" s="17" t="str">
        <f>_xlfn.IFNA(VLOOKUP($A12&amp;" ЕДДС",'[24]1'!$B$1:$E$60,1,0),"")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ЕДДС",'[21]1'!$B$2:$D$60000,2,0), "x")</f>
        <v>x</v>
      </c>
      <c r="C13" s="13" t="e">
        <f>'[22]1'!$C$31</f>
        <v>#REF!</v>
      </c>
      <c r="D13" s="14" t="str">
        <f>_xlfn.IFNA(VLOOKUP($A13,'[23]1'!$A$2:$B$28,2,0), "x")</f>
        <v>x</v>
      </c>
      <c r="E13" s="15" t="e">
        <f t="shared" si="0"/>
        <v>#VALUE!</v>
      </c>
      <c r="F13" s="13" t="e">
        <f>C13-H13-'[22]1'!$C$29</f>
        <v>#REF!</v>
      </c>
      <c r="G13" s="16" t="str">
        <f>_xlfn.IFNA(VLOOKUP($A13&amp;" ЕДДС",'[21]1'!$B$2:$D$60000,3,0), "x")</f>
        <v>x</v>
      </c>
      <c r="H13" s="13" t="e">
        <f>'[22]1'!$C$30</f>
        <v>#REF!</v>
      </c>
      <c r="I13" s="17" t="str">
        <f>_xlfn.IFNA(VLOOKUP($A13&amp;" ЕДДС",'[24]1'!$B$2:$E$60,2,0)/86400, "")</f>
        <v/>
      </c>
      <c r="J13" s="17" t="str">
        <f>_xlfn.IFNA(VLOOKUP($A13&amp;" ЕДДС",'[24]1'!$B$2:$E$60,3,0)/86400, "")</f>
        <v/>
      </c>
      <c r="K13" s="17" t="str">
        <f>_xlfn.IFNA(VLOOKUP($A13&amp;" ЕДДС",'[24]1'!$B$2:$E$60,4,0)/86400, "")</f>
        <v/>
      </c>
      <c r="L13" s="17" t="str">
        <f>_xlfn.IFNA(VLOOKUP($A13&amp;" ЕДДС",'[24]1'!$B$1:$E$60,1,0),"")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ЕДДС",'[21]1'!$B$2:$D$60000,2,0), "x")</f>
        <v>x</v>
      </c>
      <c r="C14" s="13" t="e">
        <f>'[22]1'!$C$34</f>
        <v>#REF!</v>
      </c>
      <c r="D14" s="14" t="str">
        <f>_xlfn.IFNA(VLOOKUP($A14,'[23]1'!$A$2:$B$28,2,0), "x")</f>
        <v>x</v>
      </c>
      <c r="E14" s="15" t="e">
        <f t="shared" si="0"/>
        <v>#VALUE!</v>
      </c>
      <c r="F14" s="13" t="e">
        <f>C14-H14-'[22]1'!$C$32</f>
        <v>#REF!</v>
      </c>
      <c r="G14" s="16" t="str">
        <f>_xlfn.IFNA(VLOOKUP($A14&amp;" ЕДДС",'[21]1'!$B$2:$D$60000,3,0), "x")</f>
        <v>x</v>
      </c>
      <c r="H14" s="13" t="e">
        <f>'[22]1'!$C$33</f>
        <v>#REF!</v>
      </c>
      <c r="I14" s="17" t="str">
        <f>_xlfn.IFNA(VLOOKUP($A14&amp;" ЕДДС",'[24]1'!$B$2:$E$60,2,0)/86400, "")</f>
        <v/>
      </c>
      <c r="J14" s="17" t="str">
        <f>_xlfn.IFNA(VLOOKUP($A14&amp;" ЕДДС",'[24]1'!$B$2:$E$60,3,0)/86400, "")</f>
        <v/>
      </c>
      <c r="K14" s="17" t="str">
        <f>_xlfn.IFNA(VLOOKUP($A14&amp;" ЕДДС",'[24]1'!$B$2:$E$60,4,0)/86400, "")</f>
        <v/>
      </c>
      <c r="L14" s="17" t="str">
        <f>_xlfn.IFNA(VLOOKUP($A14&amp;" ЕДДС",'[24]1'!$B$1:$E$60,1,0),"")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ЕДДС",'[21]1'!$B$2:$D$60000,2,0), "x")</f>
        <v>x</v>
      </c>
      <c r="C15" s="13" t="e">
        <f>'[22]1'!$C$37</f>
        <v>#REF!</v>
      </c>
      <c r="D15" s="14" t="str">
        <f>_xlfn.IFNA(VLOOKUP($A15,'[23]1'!$A$2:$B$28,2,0), "x")</f>
        <v>x</v>
      </c>
      <c r="E15" s="15" t="e">
        <f t="shared" si="0"/>
        <v>#VALUE!</v>
      </c>
      <c r="F15" s="13" t="e">
        <f>C15-H15-'[22]1'!$C$35</f>
        <v>#REF!</v>
      </c>
      <c r="G15" s="16" t="str">
        <f>_xlfn.IFNA(VLOOKUP($A15&amp;" ЕДДС",'[21]1'!$B$2:$D$60000,3,0), "x")</f>
        <v>x</v>
      </c>
      <c r="H15" s="13" t="e">
        <f>'[22]1'!$C$36</f>
        <v>#REF!</v>
      </c>
      <c r="I15" s="17" t="str">
        <f>_xlfn.IFNA(VLOOKUP($A15&amp;" ЕДДС",'[24]1'!$B$2:$E$60,2,0)/86400, "")</f>
        <v/>
      </c>
      <c r="J15" s="17" t="str">
        <f>_xlfn.IFNA(VLOOKUP($A15&amp;" ЕДДС",'[24]1'!$B$2:$E$60,3,0)/86400, "")</f>
        <v/>
      </c>
      <c r="K15" s="17" t="str">
        <f>_xlfn.IFNA(VLOOKUP($A15&amp;" ЕДДС",'[24]1'!$B$2:$E$60,4,0)/86400, "")</f>
        <v/>
      </c>
      <c r="L15" s="17" t="str">
        <f>_xlfn.IFNA(VLOOKUP($A15&amp;" ЕДДС",'[24]1'!$B$1:$E$60,1,0),"")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ЕДДС",'[21]1'!$B$2:$D$60000,2,0), "x")</f>
        <v>x</v>
      </c>
      <c r="C16" s="13" t="e">
        <f>'[22]1'!$C$40</f>
        <v>#REF!</v>
      </c>
      <c r="D16" s="14" t="str">
        <f>_xlfn.IFNA(VLOOKUP($A16,'[23]1'!$A$2:$B$28,2,0), "x")</f>
        <v>x</v>
      </c>
      <c r="E16" s="15" t="e">
        <f t="shared" si="0"/>
        <v>#VALUE!</v>
      </c>
      <c r="F16" s="13" t="e">
        <f>C16-H16-'[22]1'!$C$38</f>
        <v>#REF!</v>
      </c>
      <c r="G16" s="16" t="str">
        <f>_xlfn.IFNA(VLOOKUP($A16&amp;" ЕДДС",'[21]1'!$B$2:$D$60000,3,0), "x")</f>
        <v>x</v>
      </c>
      <c r="H16" s="13" t="e">
        <f>'[22]1'!$C$39</f>
        <v>#REF!</v>
      </c>
      <c r="I16" s="17" t="str">
        <f>_xlfn.IFNA(VLOOKUP($A16&amp;" ЕДДС",'[24]1'!$B$2:$E$60,2,0)/86400, "")</f>
        <v/>
      </c>
      <c r="J16" s="17" t="str">
        <f>_xlfn.IFNA(VLOOKUP($A16&amp;" ЕДДС",'[24]1'!$B$2:$E$60,3,0)/86400, "")</f>
        <v/>
      </c>
      <c r="K16" s="17" t="str">
        <f>_xlfn.IFNA(VLOOKUP($A16&amp;" ЕДДС",'[24]1'!$B$2:$E$60,4,0)/86400, "")</f>
        <v/>
      </c>
      <c r="L16" s="17" t="str">
        <f>_xlfn.IFNA(VLOOKUP($A16&amp;" ЕДДС",'[24]1'!$B$1:$E$60,1,0),"")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ЕДДС",'[21]1'!$B$2:$D$60000,2,0), "x")</f>
        <v>x</v>
      </c>
      <c r="C17" s="13" t="e">
        <f>'[22]1'!$C$43</f>
        <v>#REF!</v>
      </c>
      <c r="D17" s="14" t="str">
        <f>_xlfn.IFNA(VLOOKUP($A17,'[23]1'!$A$2:$B$28,2,0), "x")</f>
        <v>x</v>
      </c>
      <c r="E17" s="15" t="e">
        <f t="shared" si="0"/>
        <v>#VALUE!</v>
      </c>
      <c r="F17" s="13" t="e">
        <f>C17-H17-'[22]1'!$C$41</f>
        <v>#REF!</v>
      </c>
      <c r="G17" s="16" t="str">
        <f>_xlfn.IFNA(VLOOKUP($A17&amp;" ЕДДС",'[21]1'!$B$2:$D$60000,3,0), "x")</f>
        <v>x</v>
      </c>
      <c r="H17" s="13" t="e">
        <f>'[22]1'!$C$42</f>
        <v>#REF!</v>
      </c>
      <c r="I17" s="17" t="str">
        <f>_xlfn.IFNA(VLOOKUP($A17&amp;" ЕДДС",'[24]1'!$B$2:$E$60,2,0)/86400, "")</f>
        <v/>
      </c>
      <c r="J17" s="17" t="str">
        <f>_xlfn.IFNA(VLOOKUP($A17&amp;" ЕДДС",'[24]1'!$B$2:$E$60,3,0)/86400, "")</f>
        <v/>
      </c>
      <c r="K17" s="17" t="str">
        <f>_xlfn.IFNA(VLOOKUP($A17&amp;" ЕДДС",'[24]1'!$B$2:$E$60,4,0)/86400, "")</f>
        <v/>
      </c>
      <c r="L17" s="17" t="str">
        <f>_xlfn.IFNA(VLOOKUP($A17&amp;" ЕДДС",'[24]1'!$B$1:$E$60,1,0),"")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ЕДДС",'[21]1'!$B$2:$D$60000,2,0), "x")</f>
        <v>x</v>
      </c>
      <c r="C18" s="13" t="e">
        <f>'[22]1'!$C$46</f>
        <v>#REF!</v>
      </c>
      <c r="D18" s="14" t="str">
        <f>_xlfn.IFNA(VLOOKUP($A18,'[23]1'!$A$2:$B$28,2,0), "x")</f>
        <v>x</v>
      </c>
      <c r="E18" s="15" t="e">
        <f t="shared" si="0"/>
        <v>#VALUE!</v>
      </c>
      <c r="F18" s="13" t="e">
        <f>C18-H18-'[22]1'!$C$44</f>
        <v>#REF!</v>
      </c>
      <c r="G18" s="16" t="str">
        <f>_xlfn.IFNA(VLOOKUP($A18&amp;" ЕДДС",'[21]1'!$B$2:$D$60000,3,0), "x")</f>
        <v>x</v>
      </c>
      <c r="H18" s="13" t="e">
        <f>'[22]1'!$C$45</f>
        <v>#REF!</v>
      </c>
      <c r="I18" s="17" t="str">
        <f>_xlfn.IFNA(VLOOKUP($A18&amp;" ЕДДС",'[24]1'!$B$2:$E$60,2,0)/86400, "")</f>
        <v/>
      </c>
      <c r="J18" s="17" t="str">
        <f>_xlfn.IFNA(VLOOKUP($A18&amp;" ЕДДС",'[24]1'!$B$2:$E$60,3,0)/86400, "")</f>
        <v/>
      </c>
      <c r="K18" s="17" t="str">
        <f>_xlfn.IFNA(VLOOKUP($A18&amp;" ЕДДС",'[24]1'!$B$2:$E$60,4,0)/86400, "")</f>
        <v/>
      </c>
      <c r="L18" s="17" t="str">
        <f>_xlfn.IFNA(VLOOKUP($A18&amp;" ЕДДС",'[24]1'!$B$1:$E$60,1,0),"")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ЕДДС",'[21]1'!$B$2:$D$60000,2,0), "x")</f>
        <v>x</v>
      </c>
      <c r="C19" s="13" t="e">
        <f>'[22]1'!$C$49</f>
        <v>#REF!</v>
      </c>
      <c r="D19" s="14" t="str">
        <f>_xlfn.IFNA(VLOOKUP($A19,'[23]1'!$A$2:$B$28,2,0), "x")</f>
        <v>x</v>
      </c>
      <c r="E19" s="15" t="e">
        <f t="shared" si="0"/>
        <v>#VALUE!</v>
      </c>
      <c r="F19" s="13" t="e">
        <f>C19-H19-'[22]1'!$C$47</f>
        <v>#REF!</v>
      </c>
      <c r="G19" s="16" t="str">
        <f>_xlfn.IFNA(VLOOKUP($A19&amp;" ЕДДС",'[21]1'!$B$2:$D$60000,3,0), "x")</f>
        <v>x</v>
      </c>
      <c r="H19" s="13" t="e">
        <f>'[22]1'!$C$48</f>
        <v>#REF!</v>
      </c>
      <c r="I19" s="17" t="str">
        <f>_xlfn.IFNA(VLOOKUP($A19&amp;" ЕДДС",'[24]1'!$B$2:$E$60,2,0)/86400, "")</f>
        <v/>
      </c>
      <c r="J19" s="17" t="str">
        <f>_xlfn.IFNA(VLOOKUP($A19&amp;" ЕДДС",'[24]1'!$B$2:$E$60,3,0)/86400, "")</f>
        <v/>
      </c>
      <c r="K19" s="17" t="str">
        <f>_xlfn.IFNA(VLOOKUP($A19&amp;" ЕДДС",'[24]1'!$B$2:$E$60,4,0)/86400, "")</f>
        <v/>
      </c>
      <c r="L19" s="17" t="str">
        <f>_xlfn.IFNA(VLOOKUP($A19&amp;" ЕДДС",'[24]1'!$B$1:$E$60,1,0),"")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ЕДДС",'[21]1'!$B$2:$D$60000,2,0), "x")</f>
        <v>x</v>
      </c>
      <c r="C20" s="13" t="e">
        <f>'[22]1'!$C$52</f>
        <v>#REF!</v>
      </c>
      <c r="D20" s="14" t="str">
        <f>_xlfn.IFNA(VLOOKUP($A20,'[23]1'!$A$2:$B$28,2,0), "x")</f>
        <v>x</v>
      </c>
      <c r="E20" s="15" t="e">
        <f t="shared" si="0"/>
        <v>#VALUE!</v>
      </c>
      <c r="F20" s="13" t="e">
        <f>C20-H20-'[22]1'!$C$50</f>
        <v>#REF!</v>
      </c>
      <c r="G20" s="16" t="str">
        <f>_xlfn.IFNA(VLOOKUP($A20&amp;" ЕДДС",'[21]1'!$B$2:$D$60000,3,0), "x")</f>
        <v>x</v>
      </c>
      <c r="H20" s="13" t="e">
        <f>'[22]1'!$C$51</f>
        <v>#REF!</v>
      </c>
      <c r="I20" s="17" t="str">
        <f>_xlfn.IFNA(VLOOKUP($A20&amp;" ЕДДС",'[24]1'!$B$2:$E$60,2,0)/86400, "")</f>
        <v/>
      </c>
      <c r="J20" s="17" t="str">
        <f>_xlfn.IFNA(VLOOKUP($A20&amp;" ЕДДС",'[24]1'!$B$2:$E$60,3,0)/86400, "")</f>
        <v/>
      </c>
      <c r="K20" s="17" t="str">
        <f>_xlfn.IFNA(VLOOKUP($A20&amp;" ЕДДС",'[24]1'!$B$2:$E$60,4,0)/86400, "")</f>
        <v/>
      </c>
      <c r="L20" s="17" t="str">
        <f>_xlfn.IFNA(VLOOKUP($A20&amp;" ЕДДС",'[24]1'!$B$1:$E$60,1,0),"")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ЕДДС",'[21]1'!$B$2:$D$60000,2,0), "x")</f>
        <v>x</v>
      </c>
      <c r="C21" s="13" t="e">
        <f>'[22]1'!$C$55</f>
        <v>#REF!</v>
      </c>
      <c r="D21" s="14" t="str">
        <f>_xlfn.IFNA(VLOOKUP($A21,'[23]1'!$A$2:$B$28,2,0), "x")</f>
        <v>x</v>
      </c>
      <c r="E21" s="15" t="e">
        <f t="shared" si="0"/>
        <v>#VALUE!</v>
      </c>
      <c r="F21" s="13" t="e">
        <f>C21-H21-'[22]1'!$C$53</f>
        <v>#REF!</v>
      </c>
      <c r="G21" s="16" t="str">
        <f>_xlfn.IFNA(VLOOKUP($A21&amp;" ЕДДС",'[21]1'!$B$2:$D$60000,3,0), "x")</f>
        <v>x</v>
      </c>
      <c r="H21" s="13" t="e">
        <f>'[22]1'!$C$54</f>
        <v>#REF!</v>
      </c>
      <c r="I21" s="17" t="str">
        <f>_xlfn.IFNA(VLOOKUP($A21&amp;" ЕДДС",'[24]1'!$B$2:$E$60,2,0)/86400, "")</f>
        <v/>
      </c>
      <c r="J21" s="17" t="str">
        <f>_xlfn.IFNA(VLOOKUP($A21&amp;" ЕДДС",'[24]1'!$B$2:$E$60,3,0)/86400, "")</f>
        <v/>
      </c>
      <c r="K21" s="17" t="str">
        <f>_xlfn.IFNA(VLOOKUP($A21&amp;" ЕДДС",'[24]1'!$B$2:$E$60,4,0)/86400, "")</f>
        <v/>
      </c>
      <c r="L21" s="17" t="str">
        <f>_xlfn.IFNA(VLOOKUP($A21&amp;" ЕДДС",'[24]1'!$B$1:$E$60,1,0),"")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_xlfn.IFNA(VLOOKUP("ЕДДС",'[21]1'!$B$2:$D$60000,2,0), "x")</f>
        <v>x</v>
      </c>
      <c r="C22" s="13" t="e">
        <f>'[22]1'!$C$58</f>
        <v>#REF!</v>
      </c>
      <c r="D22" s="14" t="str">
        <f>_xlfn.IFNA(VLOOKUP($A22,'[23]1'!$A$2:$B$28,2,0), "x")</f>
        <v>x</v>
      </c>
      <c r="E22" s="15" t="e">
        <f t="shared" si="0"/>
        <v>#VALUE!</v>
      </c>
      <c r="F22" s="13" t="e">
        <f>C22-H22-'[22]1'!$C$56</f>
        <v>#REF!</v>
      </c>
      <c r="G22" s="16" t="str">
        <f>_xlfn.IFNA(VLOOKUP("ЕДДС",'[21]1'!$B$2:$D$60000,3,0), "x")</f>
        <v>x</v>
      </c>
      <c r="H22" s="13" t="e">
        <f>'[22]1'!$C$57</f>
        <v>#REF!</v>
      </c>
      <c r="I22" s="17" t="str">
        <f>_xlfn.IFNA(VLOOKUP("ЕДДС",'[24]1'!$B$2:$E$60,2,0)/86400, "")</f>
        <v/>
      </c>
      <c r="J22" s="17" t="str">
        <f>_xlfn.IFNA(VLOOKUP("ЕДДС",'[24]1'!$B$2:$E$60,3,0)/86400, "")</f>
        <v/>
      </c>
      <c r="K22" s="17" t="str">
        <f>_xlfn.IFNA(VLOOKUP("ЕДДС",'[24]1'!$B$2:$E$60,4,0)/86400, "")</f>
        <v/>
      </c>
      <c r="L22" s="17" t="str">
        <f>_xlfn.IFNA(VLOOKUP("ЕДДС",'[24]1'!$B$1:$E$60,1,0),"")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ЕДДС",'[21]1'!$B$2:$D$60000,2,0), "x")</f>
        <v>x</v>
      </c>
      <c r="C23" s="13" t="e">
        <f>'[22]1'!$C$61</f>
        <v>#REF!</v>
      </c>
      <c r="D23" s="14" t="str">
        <f>_xlfn.IFNA(VLOOKUP("Смоленский Р-Н",'[23]1'!$A$2:$B$28,2,0), "x")</f>
        <v>x</v>
      </c>
      <c r="E23" s="15" t="e">
        <f t="shared" si="0"/>
        <v>#VALUE!</v>
      </c>
      <c r="F23" s="13" t="e">
        <f>C23-H23-'[22]1'!$C$59</f>
        <v>#REF!</v>
      </c>
      <c r="G23" s="16" t="str">
        <f>_xlfn.IFNA(VLOOKUP($A23&amp;" ЕДДС",'[21]1'!$B$2:$D$60000,3,0), "x")</f>
        <v>x</v>
      </c>
      <c r="H23" s="13" t="e">
        <f>'[22]1'!$C$60</f>
        <v>#REF!</v>
      </c>
      <c r="I23" s="17" t="str">
        <f>_xlfn.IFNA(VLOOKUP($A23&amp;" ЕДДС",'[24]1'!$B$2:$E$60,2,0)/86400, "")</f>
        <v/>
      </c>
      <c r="J23" s="17" t="str">
        <f>_xlfn.IFNA(VLOOKUP($A23&amp;" ЕДДС",'[24]1'!$B$2:$E$60,3,0)/86400, "")</f>
        <v/>
      </c>
      <c r="K23" s="17" t="str">
        <f>_xlfn.IFNA(VLOOKUP($A23&amp;" ЕДДС",'[24]1'!$B$2:$E$60,4,0)/86400, "")</f>
        <v/>
      </c>
      <c r="L23" s="17" t="str">
        <f>_xlfn.IFNA(VLOOKUP($A23&amp;" ЕДДС",'[24]1'!$B$1:$E$60,1,0),"")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ЕДДС",'[21]1'!$B$2:$D$60000,2,0), "x")</f>
        <v>x</v>
      </c>
      <c r="C24" s="13" t="e">
        <f>'[22]1'!$C$64</f>
        <v>#REF!</v>
      </c>
      <c r="D24" s="14" t="str">
        <f>_xlfn.IFNA(VLOOKUP($A24,'[23]1'!$A$2:$B$28,2,0), "x")</f>
        <v>x</v>
      </c>
      <c r="E24" s="15" t="e">
        <f t="shared" si="0"/>
        <v>#VALUE!</v>
      </c>
      <c r="F24" s="13" t="e">
        <f>C24-H24-'[22]1'!$C$62</f>
        <v>#REF!</v>
      </c>
      <c r="G24" s="16" t="str">
        <f>_xlfn.IFNA(VLOOKUP($A24&amp;" ЕДДС",'[21]1'!$B$2:$D$60000,3,0), "x")</f>
        <v>x</v>
      </c>
      <c r="H24" s="13" t="e">
        <f>'[22]1'!$C$63</f>
        <v>#REF!</v>
      </c>
      <c r="I24" s="17" t="str">
        <f>_xlfn.IFNA(VLOOKUP($A24&amp;" ЕДДС",'[24]1'!$B$2:$E$60,2,0)/86400, "")</f>
        <v/>
      </c>
      <c r="J24" s="17" t="str">
        <f>_xlfn.IFNA(VLOOKUP($A24&amp;" ЕДДС",'[24]1'!$B$2:$E$60,3,0)/86400, "")</f>
        <v/>
      </c>
      <c r="K24" s="17" t="str">
        <f>_xlfn.IFNA(VLOOKUP($A24&amp;" ЕДДС",'[24]1'!$B$2:$E$60,4,0)/86400, "")</f>
        <v/>
      </c>
      <c r="L24" s="17" t="str">
        <f>_xlfn.IFNA(VLOOKUP($A24&amp;" ЕДДС",'[24]1'!$B$1:$E$60,1,0),"")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ЕДДС",'[21]1'!$B$2:$D$60000,2,0), "x")</f>
        <v>x</v>
      </c>
      <c r="C25" s="13" t="e">
        <f>'[22]1'!$C$67</f>
        <v>#REF!</v>
      </c>
      <c r="D25" s="14" t="str">
        <f>_xlfn.IFNA(VLOOKUP($A25,'[23]1'!$A$2:$B$28,2,0), "x")</f>
        <v>x</v>
      </c>
      <c r="E25" s="15" t="e">
        <f t="shared" si="0"/>
        <v>#VALUE!</v>
      </c>
      <c r="F25" s="13" t="e">
        <f>C25-H25-'[22]1'!$C$65</f>
        <v>#REF!</v>
      </c>
      <c r="G25" s="16" t="str">
        <f>_xlfn.IFNA(VLOOKUP($A25&amp;" ЕДДС",'[21]1'!$B$2:$D$60000,3,0), "x")</f>
        <v>x</v>
      </c>
      <c r="H25" s="13" t="e">
        <f>'[22]1'!$C$66</f>
        <v>#REF!</v>
      </c>
      <c r="I25" s="17" t="str">
        <f>_xlfn.IFNA(VLOOKUP($A25&amp;" ЕДДС",'[24]1'!$B$2:$E$60,2,0)/86400, "")</f>
        <v/>
      </c>
      <c r="J25" s="17" t="str">
        <f>_xlfn.IFNA(VLOOKUP($A25&amp;" ЕДДС",'[24]1'!$B$2:$E$60,3,0)/86400, "")</f>
        <v/>
      </c>
      <c r="K25" s="17" t="str">
        <f>_xlfn.IFNA(VLOOKUP($A25&amp;" ЕДДС",'[24]1'!$B$2:$E$60,4,0)/86400, "")</f>
        <v/>
      </c>
      <c r="L25" s="17" t="str">
        <f>_xlfn.IFNA(VLOOKUP($A25&amp;" ЕДДС",'[24]1'!$B$1:$E$60,1,0),"")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ЕДДС",'[21]1'!$B$2:$D$60000,2,0), "x")</f>
        <v>x</v>
      </c>
      <c r="C26" s="13" t="e">
        <f>'[22]1'!$C$70</f>
        <v>#REF!</v>
      </c>
      <c r="D26" s="14" t="str">
        <f>_xlfn.IFNA(VLOOKUP($A26,'[23]1'!$A$2:$B$28,2,0), "x")</f>
        <v>x</v>
      </c>
      <c r="E26" s="15" t="e">
        <f t="shared" si="0"/>
        <v>#VALUE!</v>
      </c>
      <c r="F26" s="13" t="e">
        <f>C26-H26-'[22]1'!$C$68</f>
        <v>#REF!</v>
      </c>
      <c r="G26" s="16" t="str">
        <f>_xlfn.IFNA(VLOOKUP($A26&amp;" ЕДДС",'[21]1'!$B$2:$D$60000,3,0), "x")</f>
        <v>x</v>
      </c>
      <c r="H26" s="13" t="e">
        <f>'[22]1'!$C$69</f>
        <v>#REF!</v>
      </c>
      <c r="I26" s="17" t="str">
        <f>_xlfn.IFNA(VLOOKUP($A26&amp;" ЕДДС",'[24]1'!$B$2:$E$60,2,0)/86400, "")</f>
        <v/>
      </c>
      <c r="J26" s="17" t="str">
        <f>_xlfn.IFNA(VLOOKUP($A26&amp;" ЕДДС",'[24]1'!$B$2:$E$60,3,0)/86400, "")</f>
        <v/>
      </c>
      <c r="K26" s="17" t="str">
        <f>_xlfn.IFNA(VLOOKUP($A26&amp;" ЕДДС",'[24]1'!$B$2:$E$60,4,0)/86400, "")</f>
        <v/>
      </c>
      <c r="L26" s="17" t="str">
        <f>_xlfn.IFNA(VLOOKUP($A26&amp;" ЕДДС",'[24]1'!$B$1:$E$60,1,0),"")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ЕДДС",'[21]1'!$B$2:$D$60000,2,0), "x")</f>
        <v>x</v>
      </c>
      <c r="C27" s="13" t="e">
        <f>'[22]1'!$C$73</f>
        <v>#REF!</v>
      </c>
      <c r="D27" s="14" t="str">
        <f>_xlfn.IFNA(VLOOKUP("Х.Жирковский",'[23]1'!$A$2:$B$28,2,0), "x")</f>
        <v>x</v>
      </c>
      <c r="E27" s="15" t="e">
        <f t="shared" si="0"/>
        <v>#VALUE!</v>
      </c>
      <c r="F27" s="13" t="e">
        <f>C27-H27-'[22]1'!$C$71</f>
        <v>#REF!</v>
      </c>
      <c r="G27" s="16" t="str">
        <f>_xlfn.IFNA(VLOOKUP($A27&amp;" ЕДДС",'[21]1'!$B$2:$D$60000,3,0), "x")</f>
        <v>x</v>
      </c>
      <c r="H27" s="13" t="e">
        <f>'[22]1'!$C$72</f>
        <v>#REF!</v>
      </c>
      <c r="I27" s="17" t="str">
        <f>_xlfn.IFNA(VLOOKUP($A27&amp;" ЕДДС",'[24]1'!$B$2:$E$60,2,0)/86400, "")</f>
        <v/>
      </c>
      <c r="J27" s="17" t="str">
        <f>_xlfn.IFNA(VLOOKUP($A27&amp;" ЕДДС",'[24]1'!$B$2:$E$60,3,0)/86400, "")</f>
        <v/>
      </c>
      <c r="K27" s="17" t="str">
        <f>_xlfn.IFNA(VLOOKUP($A27&amp;" ЕДДС",'[24]1'!$B$2:$E$60,4,0)/86400, "")</f>
        <v/>
      </c>
      <c r="L27" s="17" t="str">
        <f>_xlfn.IFNA(VLOOKUP($A27&amp;" ЕДДС",'[24]1'!$B$1:$E$60,1,0),"")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ЕДДС",'[21]1'!$B$2:$D$60000,2,0), "x")</f>
        <v>x</v>
      </c>
      <c r="C28" s="13" t="e">
        <f>'[22]1'!$C$76</f>
        <v>#REF!</v>
      </c>
      <c r="D28" s="14" t="str">
        <f>_xlfn.IFNA(VLOOKUP($A28,'[23]1'!$A$2:$B$28,2,0), "x")</f>
        <v>x</v>
      </c>
      <c r="E28" s="15" t="e">
        <f t="shared" si="0"/>
        <v>#VALUE!</v>
      </c>
      <c r="F28" s="13" t="e">
        <f>C28-H28-'[22]1'!$C$74</f>
        <v>#REF!</v>
      </c>
      <c r="G28" s="16" t="str">
        <f>_xlfn.IFNA(VLOOKUP($A28&amp;" ЕДДС",'[21]1'!$B$2:$D$60000,3,0), "x")</f>
        <v>x</v>
      </c>
      <c r="H28" s="13" t="e">
        <f>'[22]1'!$C$75</f>
        <v>#REF!</v>
      </c>
      <c r="I28" s="17" t="str">
        <f>_xlfn.IFNA(VLOOKUP($A28&amp;" ЕДДС",'[24]1'!$B$2:$E$60,2,0)/86400, "")</f>
        <v/>
      </c>
      <c r="J28" s="17" t="str">
        <f>_xlfn.IFNA(VLOOKUP($A28&amp;" ЕДДС",'[24]1'!$B$2:$E$60,3,0)/86400, "")</f>
        <v/>
      </c>
      <c r="K28" s="17" t="str">
        <f>_xlfn.IFNA(VLOOKUP($A28&amp;" ЕДДС",'[24]1'!$B$2:$E$60,4,0)/86400, "")</f>
        <v/>
      </c>
      <c r="L28" s="17" t="str">
        <f>_xlfn.IFNA(VLOOKUP($A28&amp;" ЕДДС",'[24]1'!$B$1:$E$60,1,0),"")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ЕДДС",'[21]1'!$B$2:$D$60000,2,0), "x")</f>
        <v>x</v>
      </c>
      <c r="C29" s="13" t="e">
        <f>'[22]1'!$C$79</f>
        <v>#REF!</v>
      </c>
      <c r="D29" s="14" t="str">
        <f>_xlfn.IFNA(VLOOKUP($A29,'[23]1'!$A$2:$B$28,2,0), "x")</f>
        <v>x</v>
      </c>
      <c r="E29" s="15" t="e">
        <f t="shared" si="0"/>
        <v>#VALUE!</v>
      </c>
      <c r="F29" s="13" t="e">
        <f>C29-H29-'[22]1'!$C$77</f>
        <v>#REF!</v>
      </c>
      <c r="G29" s="16" t="str">
        <f>_xlfn.IFNA(VLOOKUP($A29&amp;" ЕДДС",'[21]1'!$B$2:$D$60000,3,0), "x")</f>
        <v>x</v>
      </c>
      <c r="H29" s="13" t="e">
        <f>'[22]1'!$C$78</f>
        <v>#REF!</v>
      </c>
      <c r="I29" s="17" t="str">
        <f>_xlfn.IFNA(VLOOKUP($A29&amp;" ЕДДС",'[24]1'!$B$2:$E$60,2,0)/86400, "")</f>
        <v/>
      </c>
      <c r="J29" s="17" t="str">
        <f>_xlfn.IFNA(VLOOKUP($A29&amp;" ЕДДС",'[24]1'!$B$2:$E$60,3,0)/86400, "")</f>
        <v/>
      </c>
      <c r="K29" s="17" t="str">
        <f>_xlfn.IFNA(VLOOKUP($A29&amp;" ЕДДС",'[24]1'!$B$2:$E$60,4,0)/86400, "")</f>
        <v/>
      </c>
      <c r="L29" s="17" t="str">
        <f>_xlfn.IFNA(VLOOKUP($A29&amp;" ЕДДС",'[24]1'!$B$1:$E$60,1,0),"")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ЕДДС",'[21]1'!$B$2:$D$60000,2,0), "x")</f>
        <v>x</v>
      </c>
      <c r="C30" s="13" t="e">
        <f>'[22]1'!$C$82</f>
        <v>#REF!</v>
      </c>
      <c r="D30" s="14" t="str">
        <f>_xlfn.IFNA(VLOOKUP($A30,'[23]1'!$A$2:$B$28,2,0), "x")</f>
        <v>x</v>
      </c>
      <c r="E30" s="15" t="e">
        <f t="shared" si="0"/>
        <v>#VALUE!</v>
      </c>
      <c r="F30" s="13" t="e">
        <f>C30-H30-'[22]1'!$C$80</f>
        <v>#REF!</v>
      </c>
      <c r="G30" s="16" t="str">
        <f>_xlfn.IFNA(VLOOKUP($A30&amp;" ЕДДС",'[21]1'!$B$2:$D$60000,3,0), "x")</f>
        <v>x</v>
      </c>
      <c r="H30" s="13" t="e">
        <f>'[22]1'!$C$81</f>
        <v>#REF!</v>
      </c>
      <c r="I30" s="17" t="str">
        <f>_xlfn.IFNA(VLOOKUP($A30&amp;" ЕДДС",'[24]1'!$B$2:$E$60,2,0)/86400, "")</f>
        <v/>
      </c>
      <c r="J30" s="17" t="str">
        <f>_xlfn.IFNA(VLOOKUP($A30&amp;" ЕДДС",'[24]1'!$B$2:$E$60,3,0)/86400, "")</f>
        <v/>
      </c>
      <c r="K30" s="17" t="str">
        <f>_xlfn.IFNA(VLOOKUP($A30&amp;" ЕДДС",'[24]1'!$B$2:$E$60,4,0)/86400, "")</f>
        <v/>
      </c>
      <c r="L30" s="17" t="str">
        <f>_xlfn.IFNA(VLOOKUP($A30&amp;" ЕДДС",'[24]1'!$B$1:$E$60,1,0),"")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7" priority="2" operator="equal">
      <formula>0</formula>
    </cfRule>
    <cfRule type="cellIs" dxfId="3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ЕДДС",'[25]1'!$B$2:$D$60000,2,0), "x")</f>
        <v>x</v>
      </c>
      <c r="C4" s="13" t="e">
        <f>'[26]1'!$C$4</f>
        <v>#REF!</v>
      </c>
      <c r="D4" s="14" t="str">
        <f>_xlfn.IFNA(VLOOKUP($A4,'[27]1'!$A$2:$B$28,2,0), "x")</f>
        <v>x</v>
      </c>
      <c r="E4" s="15" t="e">
        <f t="shared" ref="E4:E30" si="0">B4-D4-G4</f>
        <v>#VALUE!</v>
      </c>
      <c r="F4" s="13" t="e">
        <f>C4-H4-'[26]1'!$C$2</f>
        <v>#REF!</v>
      </c>
      <c r="G4" s="16" t="str">
        <f>_xlfn.IFNA(VLOOKUP($A4&amp;" ЕДДС",'[25]1'!$B$2:$D$60000,3,0), "x")</f>
        <v>x</v>
      </c>
      <c r="H4" s="13" t="e">
        <f>'[26]1'!$C$3</f>
        <v>#REF!</v>
      </c>
      <c r="I4" s="17" t="str">
        <f>_xlfn.IFNA(VLOOKUP($A4&amp;" ЕДДС",'[28]1'!$B$2:$E$60,2,0)/86400, "")</f>
        <v/>
      </c>
      <c r="J4" s="17" t="str">
        <f>_xlfn.IFNA(VLOOKUP($A4&amp;" ЕДДС",'[28]1'!$B$2:$E$60,3,0)/86400, "")</f>
        <v/>
      </c>
      <c r="K4" s="17" t="str">
        <f>_xlfn.IFNA(VLOOKUP($A4&amp;" ЕДДС",'[28]1'!$B$2:$E$60,4,0)/86400, "")</f>
        <v/>
      </c>
      <c r="L4" s="17" t="str">
        <f>_xlfn.IFNA(VLOOKUP($A4&amp;" ЕДДС",'[28]1'!$B$1:$E$60,1,0),"")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ЕДДС",'[25]1'!$B$2:$D$60000,2,0), "x")</f>
        <v>x</v>
      </c>
      <c r="C5" s="13" t="e">
        <f>'[26]1'!$C$7</f>
        <v>#REF!</v>
      </c>
      <c r="D5" s="14" t="str">
        <f>_xlfn.IFNA(VLOOKUP($A5,'[27]1'!$A$2:$B$28,2,0), "x")</f>
        <v>x</v>
      </c>
      <c r="E5" s="15" t="e">
        <f t="shared" si="0"/>
        <v>#VALUE!</v>
      </c>
      <c r="F5" s="13" t="e">
        <f>C5-H5-'[26]1'!$C$5</f>
        <v>#REF!</v>
      </c>
      <c r="G5" s="16" t="str">
        <f>_xlfn.IFNA(VLOOKUP($A5&amp;" ЕДДС",'[25]1'!$B$2:$D$60000,3,0), "x")</f>
        <v>x</v>
      </c>
      <c r="H5" s="13" t="e">
        <f>'[26]1'!$C$6</f>
        <v>#REF!</v>
      </c>
      <c r="I5" s="17" t="str">
        <f>_xlfn.IFNA(VLOOKUP($A5&amp;" ЕДДС",'[28]1'!$B$2:$E$60,2,0)/86400, "")</f>
        <v/>
      </c>
      <c r="J5" s="17" t="str">
        <f>_xlfn.IFNA(VLOOKUP($A5&amp;" ЕДДС",'[28]1'!$B$2:$E$60,3,0)/86400, "")</f>
        <v/>
      </c>
      <c r="K5" s="17" t="str">
        <f>_xlfn.IFNA(VLOOKUP($A5&amp;" ЕДДС",'[28]1'!$B$2:$E$60,4,0)/86400, "")</f>
        <v/>
      </c>
      <c r="L5" s="17" t="str">
        <f>_xlfn.IFNA(VLOOKUP($A5&amp;" ЕДДС",'[28]1'!$B$1:$E$60,1,0),"")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ЕДДС",'[25]1'!$B$2:$D$60000,2,0), "x")</f>
        <v>x</v>
      </c>
      <c r="C6" s="13" t="e">
        <f>'[26]1'!$C$10</f>
        <v>#REF!</v>
      </c>
      <c r="D6" s="14" t="str">
        <f>_xlfn.IFNA(VLOOKUP($A6,'[27]1'!$A$2:$B$28,2,0), "x")</f>
        <v>x</v>
      </c>
      <c r="E6" s="15" t="e">
        <f t="shared" si="0"/>
        <v>#VALUE!</v>
      </c>
      <c r="F6" s="13" t="e">
        <f>C6-H6-'[26]1'!$C$8</f>
        <v>#REF!</v>
      </c>
      <c r="G6" s="16" t="str">
        <f>_xlfn.IFNA(VLOOKUP($A6&amp;" ЕДДС",'[25]1'!$B$2:$D$60000,3,0), "x")</f>
        <v>x</v>
      </c>
      <c r="H6" s="13" t="e">
        <f>'[26]1'!$C$9</f>
        <v>#REF!</v>
      </c>
      <c r="I6" s="17" t="str">
        <f>_xlfn.IFNA(VLOOKUP($A6&amp;" ЕДДС",'[28]1'!$B$2:$E$60,2,0)/86400, "")</f>
        <v/>
      </c>
      <c r="J6" s="17" t="str">
        <f>_xlfn.IFNA(VLOOKUP($A6&amp;" ЕДДС",'[28]1'!$B$2:$E$60,3,0)/86400, "")</f>
        <v/>
      </c>
      <c r="K6" s="17" t="str">
        <f>_xlfn.IFNA(VLOOKUP($A6&amp;" ЕДДС",'[28]1'!$B$2:$E$60,4,0)/86400, "")</f>
        <v/>
      </c>
      <c r="L6" s="17" t="str">
        <f>_xlfn.IFNA(VLOOKUP($A6&amp;" ЕДДС",'[28]1'!$B$1:$E$60,1,0),"")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ЕДДС",'[25]1'!$B$2:$D$60000,2,0), "x")</f>
        <v>x</v>
      </c>
      <c r="C7" s="13" t="e">
        <f>'[26]1'!$C$13</f>
        <v>#REF!</v>
      </c>
      <c r="D7" s="14" t="str">
        <f>_xlfn.IFNA(VLOOKUP($A7,'[27]1'!$A$2:$B$28,2,0), "x")</f>
        <v>x</v>
      </c>
      <c r="E7" s="15" t="e">
        <f t="shared" si="0"/>
        <v>#VALUE!</v>
      </c>
      <c r="F7" s="13" t="e">
        <f>C7-H7-'[26]1'!$C$11</f>
        <v>#REF!</v>
      </c>
      <c r="G7" s="16" t="str">
        <f>_xlfn.IFNA(VLOOKUP($A7&amp;" ЕДДС",'[25]1'!$B$2:$D$60000,3,0), "x")</f>
        <v>x</v>
      </c>
      <c r="H7" s="13" t="e">
        <f>'[26]1'!$C$12</f>
        <v>#REF!</v>
      </c>
      <c r="I7" s="17" t="str">
        <f>_xlfn.IFNA(VLOOKUP($A7&amp;" ЕДДС",'[28]1'!$B$2:$E$60,2,0)/86400, "")</f>
        <v/>
      </c>
      <c r="J7" s="17" t="str">
        <f>_xlfn.IFNA(VLOOKUP($A7&amp;" ЕДДС",'[28]1'!$B$2:$E$60,3,0)/86400, "")</f>
        <v/>
      </c>
      <c r="K7" s="17" t="str">
        <f>_xlfn.IFNA(VLOOKUP($A7&amp;" ЕДДС",'[28]1'!$B$2:$E$60,4,0)/86400, "")</f>
        <v/>
      </c>
      <c r="L7" s="17" t="str">
        <f>_xlfn.IFNA(VLOOKUP($A7&amp;" ЕДДС",'[28]1'!$B$1:$E$60,1,0),"")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ЕДДС",'[25]1'!$B$2:$D$60000,2,0), "x")</f>
        <v>x</v>
      </c>
      <c r="C8" s="13" t="e">
        <f>'[26]1'!$C$16</f>
        <v>#REF!</v>
      </c>
      <c r="D8" s="14" t="str">
        <f>_xlfn.IFNA(VLOOKUP($A8,'[27]1'!$A$2:$B$28,2,0), "x")</f>
        <v>x</v>
      </c>
      <c r="E8" s="15" t="e">
        <f t="shared" si="0"/>
        <v>#VALUE!</v>
      </c>
      <c r="F8" s="13" t="e">
        <f>C8-H8-'[26]1'!$C$14</f>
        <v>#REF!</v>
      </c>
      <c r="G8" s="16" t="str">
        <f>_xlfn.IFNA(VLOOKUP($A8&amp;" ЕДДС",'[25]1'!$B$2:$D$60000,3,0), "x")</f>
        <v>x</v>
      </c>
      <c r="H8" s="13" t="e">
        <f>'[26]1'!$C$15</f>
        <v>#REF!</v>
      </c>
      <c r="I8" s="17" t="str">
        <f>_xlfn.IFNA(VLOOKUP($A8&amp;" ЕДДС",'[28]1'!$B$2:$E$60,2,0)/86400, "")</f>
        <v/>
      </c>
      <c r="J8" s="17" t="str">
        <f>_xlfn.IFNA(VLOOKUP($A8&amp;" ЕДДС",'[28]1'!$B$2:$E$60,3,0)/86400, "")</f>
        <v/>
      </c>
      <c r="K8" s="17" t="str">
        <f>_xlfn.IFNA(VLOOKUP($A8&amp;" ЕДДС",'[28]1'!$B$2:$E$60,4,0)/86400, "")</f>
        <v/>
      </c>
      <c r="L8" s="17" t="str">
        <f>_xlfn.IFNA(VLOOKUP($A8&amp;" ЕДДС",'[28]1'!$B$1:$E$60,1,0),"")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ЕДДС",'[25]1'!$B$2:$D$60000,2,0), "x")</f>
        <v>x</v>
      </c>
      <c r="C9" s="13" t="e">
        <f>'[26]1'!$C$19</f>
        <v>#REF!</v>
      </c>
      <c r="D9" s="14" t="str">
        <f>_xlfn.IFNA(VLOOKUP($A9,'[27]1'!$A$2:$B$28,2,0), "x")</f>
        <v>x</v>
      </c>
      <c r="E9" s="15" t="e">
        <f t="shared" si="0"/>
        <v>#VALUE!</v>
      </c>
      <c r="F9" s="13" t="e">
        <f>C9-H9-'[26]1'!$C$17</f>
        <v>#REF!</v>
      </c>
      <c r="G9" s="16" t="str">
        <f>_xlfn.IFNA(VLOOKUP($A9&amp;" ЕДДС",'[25]1'!$B$2:$D$60000,3,0), "x")</f>
        <v>x</v>
      </c>
      <c r="H9" s="13" t="e">
        <f>'[26]1'!$C$18</f>
        <v>#REF!</v>
      </c>
      <c r="I9" s="17" t="str">
        <f>_xlfn.IFNA(VLOOKUP($A9&amp;" ЕДДС",'[28]1'!$B$2:$E$60,2,0)/86400, "")</f>
        <v/>
      </c>
      <c r="J9" s="17" t="str">
        <f>_xlfn.IFNA(VLOOKUP($A9&amp;" ЕДДС",'[28]1'!$B$2:$E$60,3,0)/86400, "")</f>
        <v/>
      </c>
      <c r="K9" s="17" t="str">
        <f>_xlfn.IFNA(VLOOKUP($A9&amp;" ЕДДС",'[28]1'!$B$2:$E$60,4,0)/86400, "")</f>
        <v/>
      </c>
      <c r="L9" s="17" t="str">
        <f>_xlfn.IFNA(VLOOKUP($A9&amp;" ЕДДС",'[28]1'!$B$1:$E$60,1,0),"")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ЕДДС",'[25]1'!$B$2:$D$60000,2,0), "x")</f>
        <v>x</v>
      </c>
      <c r="C10" s="13" t="e">
        <f>'[26]1'!$C$22</f>
        <v>#REF!</v>
      </c>
      <c r="D10" s="14" t="str">
        <f>_xlfn.IFNA(VLOOKUP($A10,'[27]1'!$A$2:$B$28,2,0), "x")</f>
        <v>x</v>
      </c>
      <c r="E10" s="15" t="e">
        <f t="shared" si="0"/>
        <v>#VALUE!</v>
      </c>
      <c r="F10" s="13" t="e">
        <f>C10-H10-'[26]1'!$C$20</f>
        <v>#REF!</v>
      </c>
      <c r="G10" s="16" t="str">
        <f>_xlfn.IFNA(VLOOKUP($A10&amp;" ЕДДС",'[25]1'!$B$2:$D$60000,3,0), "x")</f>
        <v>x</v>
      </c>
      <c r="H10" s="13" t="e">
        <f>'[26]1'!$C$21</f>
        <v>#REF!</v>
      </c>
      <c r="I10" s="17" t="str">
        <f>_xlfn.IFNA(VLOOKUP($A10&amp;" ЕДДС",'[28]1'!$B$2:$E$60,2,0)/86400, "")</f>
        <v/>
      </c>
      <c r="J10" s="17" t="str">
        <f>_xlfn.IFNA(VLOOKUP($A10&amp;" ЕДДС",'[28]1'!$B$2:$E$60,3,0)/86400, "")</f>
        <v/>
      </c>
      <c r="K10" s="17" t="str">
        <f>_xlfn.IFNA(VLOOKUP($A10&amp;" ЕДДС",'[28]1'!$B$2:$E$60,4,0)/86400, "")</f>
        <v/>
      </c>
      <c r="L10" s="17" t="str">
        <f>_xlfn.IFNA(VLOOKUP($A10&amp;" ЕДДС",'[28]1'!$B$1:$E$60,1,0),"")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ЕДДС",'[25]1'!$B$2:$D$60000,2,0), "x")</f>
        <v>x</v>
      </c>
      <c r="C11" s="13" t="e">
        <f>'[26]1'!$C$25</f>
        <v>#REF!</v>
      </c>
      <c r="D11" s="14" t="str">
        <f>_xlfn.IFNA(VLOOKUP($A11,'[27]1'!$A$2:$B$28,2,0), "x")</f>
        <v>x</v>
      </c>
      <c r="E11" s="15" t="e">
        <f t="shared" si="0"/>
        <v>#VALUE!</v>
      </c>
      <c r="F11" s="13" t="e">
        <f>C11-H11-'[26]1'!$C$23</f>
        <v>#REF!</v>
      </c>
      <c r="G11" s="16" t="str">
        <f>_xlfn.IFNA(VLOOKUP($A11&amp;" ЕДДС",'[25]1'!$B$2:$D$60000,3,0), "x")</f>
        <v>x</v>
      </c>
      <c r="H11" s="13" t="e">
        <f>'[26]1'!$C$24</f>
        <v>#REF!</v>
      </c>
      <c r="I11" s="17" t="str">
        <f>_xlfn.IFNA(VLOOKUP($A11&amp;" ЕДДС",'[28]1'!$B$2:$E$60,2,0)/86400, "")</f>
        <v/>
      </c>
      <c r="J11" s="17" t="str">
        <f>_xlfn.IFNA(VLOOKUP($A11&amp;" ЕДДС",'[28]1'!$B$2:$E$60,3,0)/86400, "")</f>
        <v/>
      </c>
      <c r="K11" s="17" t="str">
        <f>_xlfn.IFNA(VLOOKUP($A11&amp;" ЕДДС",'[28]1'!$B$2:$E$60,4,0)/86400, "")</f>
        <v/>
      </c>
      <c r="L11" s="17" t="str">
        <f>_xlfn.IFNA(VLOOKUP($A11&amp;" ЕДДС",'[28]1'!$B$1:$E$60,1,0),"")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ЕДДС",'[25]1'!$B$2:$D$60000,2,0), "x")</f>
        <v>x</v>
      </c>
      <c r="C12" s="13" t="e">
        <f>'[26]1'!$C$28</f>
        <v>#REF!</v>
      </c>
      <c r="D12" s="14" t="str">
        <f>_xlfn.IFNA(VLOOKUP($A12,'[27]1'!$A$2:$B$28,2,0), "x")</f>
        <v>x</v>
      </c>
      <c r="E12" s="15" t="e">
        <f t="shared" si="0"/>
        <v>#VALUE!</v>
      </c>
      <c r="F12" s="13" t="e">
        <f>C12-H12-'[26]1'!$C$26</f>
        <v>#REF!</v>
      </c>
      <c r="G12" s="16" t="str">
        <f>_xlfn.IFNA(VLOOKUP($A12&amp;" ЕДДС",'[25]1'!$B$2:$D$60000,3,0), "x")</f>
        <v>x</v>
      </c>
      <c r="H12" s="13" t="e">
        <f>'[26]1'!$C$27</f>
        <v>#REF!</v>
      </c>
      <c r="I12" s="17" t="str">
        <f>_xlfn.IFNA(VLOOKUP($A12&amp;" ЕДДС",'[28]1'!$B$2:$E$60,2,0)/86400, "")</f>
        <v/>
      </c>
      <c r="J12" s="17" t="str">
        <f>_xlfn.IFNA(VLOOKUP($A12&amp;" ЕДДС",'[28]1'!$B$2:$E$60,3,0)/86400, "")</f>
        <v/>
      </c>
      <c r="K12" s="17" t="str">
        <f>_xlfn.IFNA(VLOOKUP($A12&amp;" ЕДДС",'[28]1'!$B$2:$E$60,4,0)/86400, "")</f>
        <v/>
      </c>
      <c r="L12" s="17" t="str">
        <f>_xlfn.IFNA(VLOOKUP($A12&amp;" ЕДДС",'[28]1'!$B$1:$E$60,1,0),"")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ЕДДС",'[25]1'!$B$2:$D$60000,2,0), "x")</f>
        <v>x</v>
      </c>
      <c r="C13" s="13" t="e">
        <f>'[26]1'!$C$31</f>
        <v>#REF!</v>
      </c>
      <c r="D13" s="14" t="str">
        <f>_xlfn.IFNA(VLOOKUP($A13,'[27]1'!$A$2:$B$28,2,0), "x")</f>
        <v>x</v>
      </c>
      <c r="E13" s="15" t="e">
        <f t="shared" si="0"/>
        <v>#VALUE!</v>
      </c>
      <c r="F13" s="13" t="e">
        <f>C13-H13-'[26]1'!$C$29</f>
        <v>#REF!</v>
      </c>
      <c r="G13" s="16" t="str">
        <f>_xlfn.IFNA(VLOOKUP($A13&amp;" ЕДДС",'[25]1'!$B$2:$D$60000,3,0), "x")</f>
        <v>x</v>
      </c>
      <c r="H13" s="13" t="e">
        <f>'[26]1'!$C$30</f>
        <v>#REF!</v>
      </c>
      <c r="I13" s="17" t="str">
        <f>_xlfn.IFNA(VLOOKUP($A13&amp;" ЕДДС",'[28]1'!$B$2:$E$60,2,0)/86400, "")</f>
        <v/>
      </c>
      <c r="J13" s="17" t="str">
        <f>_xlfn.IFNA(VLOOKUP($A13&amp;" ЕДДС",'[28]1'!$B$2:$E$60,3,0)/86400, "")</f>
        <v/>
      </c>
      <c r="K13" s="17" t="str">
        <f>_xlfn.IFNA(VLOOKUP($A13&amp;" ЕДДС",'[28]1'!$B$2:$E$60,4,0)/86400, "")</f>
        <v/>
      </c>
      <c r="L13" s="17" t="str">
        <f>_xlfn.IFNA(VLOOKUP($A13&amp;" ЕДДС",'[28]1'!$B$1:$E$60,1,0),"")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ЕДДС",'[25]1'!$B$2:$D$60000,2,0), "x")</f>
        <v>x</v>
      </c>
      <c r="C14" s="13" t="e">
        <f>'[26]1'!$C$34</f>
        <v>#REF!</v>
      </c>
      <c r="D14" s="14" t="str">
        <f>_xlfn.IFNA(VLOOKUP($A14,'[27]1'!$A$2:$B$28,2,0), "x")</f>
        <v>x</v>
      </c>
      <c r="E14" s="15" t="e">
        <f t="shared" si="0"/>
        <v>#VALUE!</v>
      </c>
      <c r="F14" s="13" t="e">
        <f>C14-H14-'[26]1'!$C$32</f>
        <v>#REF!</v>
      </c>
      <c r="G14" s="16" t="str">
        <f>_xlfn.IFNA(VLOOKUP($A14&amp;" ЕДДС",'[25]1'!$B$2:$D$60000,3,0), "x")</f>
        <v>x</v>
      </c>
      <c r="H14" s="13" t="e">
        <f>'[26]1'!$C$33</f>
        <v>#REF!</v>
      </c>
      <c r="I14" s="17" t="str">
        <f>_xlfn.IFNA(VLOOKUP($A14&amp;" ЕДДС",'[28]1'!$B$2:$E$60,2,0)/86400, "")</f>
        <v/>
      </c>
      <c r="J14" s="17" t="str">
        <f>_xlfn.IFNA(VLOOKUP($A14&amp;" ЕДДС",'[28]1'!$B$2:$E$60,3,0)/86400, "")</f>
        <v/>
      </c>
      <c r="K14" s="17" t="str">
        <f>_xlfn.IFNA(VLOOKUP($A14&amp;" ЕДДС",'[28]1'!$B$2:$E$60,4,0)/86400, "")</f>
        <v/>
      </c>
      <c r="L14" s="17" t="str">
        <f>_xlfn.IFNA(VLOOKUP($A14&amp;" ЕДДС",'[28]1'!$B$1:$E$60,1,0),"")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ЕДДС",'[25]1'!$B$2:$D$60000,2,0), "x")</f>
        <v>x</v>
      </c>
      <c r="C15" s="13" t="e">
        <f>'[26]1'!$C$37</f>
        <v>#REF!</v>
      </c>
      <c r="D15" s="14" t="str">
        <f>_xlfn.IFNA(VLOOKUP($A15,'[27]1'!$A$2:$B$28,2,0), "x")</f>
        <v>x</v>
      </c>
      <c r="E15" s="15" t="e">
        <f t="shared" si="0"/>
        <v>#VALUE!</v>
      </c>
      <c r="F15" s="13" t="e">
        <f>C15-H15-'[26]1'!$C$35</f>
        <v>#REF!</v>
      </c>
      <c r="G15" s="16" t="str">
        <f>_xlfn.IFNA(VLOOKUP($A15&amp;" ЕДДС",'[25]1'!$B$2:$D$60000,3,0), "x")</f>
        <v>x</v>
      </c>
      <c r="H15" s="13" t="e">
        <f>'[26]1'!$C$36</f>
        <v>#REF!</v>
      </c>
      <c r="I15" s="17" t="str">
        <f>_xlfn.IFNA(VLOOKUP($A15&amp;" ЕДДС",'[28]1'!$B$2:$E$60,2,0)/86400, "")</f>
        <v/>
      </c>
      <c r="J15" s="17" t="str">
        <f>_xlfn.IFNA(VLOOKUP($A15&amp;" ЕДДС",'[28]1'!$B$2:$E$60,3,0)/86400, "")</f>
        <v/>
      </c>
      <c r="K15" s="17" t="str">
        <f>_xlfn.IFNA(VLOOKUP($A15&amp;" ЕДДС",'[28]1'!$B$2:$E$60,4,0)/86400, "")</f>
        <v/>
      </c>
      <c r="L15" s="17" t="str">
        <f>_xlfn.IFNA(VLOOKUP($A15&amp;" ЕДДС",'[28]1'!$B$1:$E$60,1,0),"")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ЕДДС",'[25]1'!$B$2:$D$60000,2,0), "x")</f>
        <v>x</v>
      </c>
      <c r="C16" s="13" t="e">
        <f>'[26]1'!$C$40</f>
        <v>#REF!</v>
      </c>
      <c r="D16" s="14" t="str">
        <f>_xlfn.IFNA(VLOOKUP($A16,'[27]1'!$A$2:$B$28,2,0), "x")</f>
        <v>x</v>
      </c>
      <c r="E16" s="15" t="e">
        <f t="shared" si="0"/>
        <v>#VALUE!</v>
      </c>
      <c r="F16" s="13" t="e">
        <f>C16-H16-'[26]1'!$C$38</f>
        <v>#REF!</v>
      </c>
      <c r="G16" s="16" t="str">
        <f>_xlfn.IFNA(VLOOKUP($A16&amp;" ЕДДС",'[25]1'!$B$2:$D$60000,3,0), "x")</f>
        <v>x</v>
      </c>
      <c r="H16" s="13" t="e">
        <f>'[26]1'!$C$39</f>
        <v>#REF!</v>
      </c>
      <c r="I16" s="17" t="str">
        <f>_xlfn.IFNA(VLOOKUP($A16&amp;" ЕДДС",'[28]1'!$B$2:$E$60,2,0)/86400, "")</f>
        <v/>
      </c>
      <c r="J16" s="17" t="str">
        <f>_xlfn.IFNA(VLOOKUP($A16&amp;" ЕДДС",'[28]1'!$B$2:$E$60,3,0)/86400, "")</f>
        <v/>
      </c>
      <c r="K16" s="17" t="str">
        <f>_xlfn.IFNA(VLOOKUP($A16&amp;" ЕДДС",'[28]1'!$B$2:$E$60,4,0)/86400, "")</f>
        <v/>
      </c>
      <c r="L16" s="17" t="str">
        <f>_xlfn.IFNA(VLOOKUP($A16&amp;" ЕДДС",'[28]1'!$B$1:$E$60,1,0),"")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ЕДДС",'[25]1'!$B$2:$D$60000,2,0), "x")</f>
        <v>x</v>
      </c>
      <c r="C17" s="13" t="e">
        <f>'[26]1'!$C$43</f>
        <v>#REF!</v>
      </c>
      <c r="D17" s="14" t="str">
        <f>_xlfn.IFNA(VLOOKUP($A17,'[27]1'!$A$2:$B$28,2,0), "x")</f>
        <v>x</v>
      </c>
      <c r="E17" s="15" t="e">
        <f t="shared" si="0"/>
        <v>#VALUE!</v>
      </c>
      <c r="F17" s="13" t="e">
        <f>C17-H17-'[26]1'!$C$41</f>
        <v>#REF!</v>
      </c>
      <c r="G17" s="16" t="str">
        <f>_xlfn.IFNA(VLOOKUP($A17&amp;" ЕДДС",'[25]1'!$B$2:$D$60000,3,0), "x")</f>
        <v>x</v>
      </c>
      <c r="H17" s="13" t="e">
        <f>'[26]1'!$C$42</f>
        <v>#REF!</v>
      </c>
      <c r="I17" s="17" t="str">
        <f>_xlfn.IFNA(VLOOKUP($A17&amp;" ЕДДС",'[28]1'!$B$2:$E$60,2,0)/86400, "")</f>
        <v/>
      </c>
      <c r="J17" s="17" t="str">
        <f>_xlfn.IFNA(VLOOKUP($A17&amp;" ЕДДС",'[28]1'!$B$2:$E$60,3,0)/86400, "")</f>
        <v/>
      </c>
      <c r="K17" s="17" t="str">
        <f>_xlfn.IFNA(VLOOKUP($A17&amp;" ЕДДС",'[28]1'!$B$2:$E$60,4,0)/86400, "")</f>
        <v/>
      </c>
      <c r="L17" s="17" t="str">
        <f>_xlfn.IFNA(VLOOKUP($A17&amp;" ЕДДС",'[28]1'!$B$1:$E$60,1,0),"")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ЕДДС",'[25]1'!$B$2:$D$60000,2,0), "x")</f>
        <v>x</v>
      </c>
      <c r="C18" s="13" t="e">
        <f>'[26]1'!$C$46</f>
        <v>#REF!</v>
      </c>
      <c r="D18" s="14" t="str">
        <f>_xlfn.IFNA(VLOOKUP($A18,'[27]1'!$A$2:$B$28,2,0), "x")</f>
        <v>x</v>
      </c>
      <c r="E18" s="15" t="e">
        <f t="shared" si="0"/>
        <v>#VALUE!</v>
      </c>
      <c r="F18" s="13" t="e">
        <f>C18-H18-'[26]1'!$C$44</f>
        <v>#REF!</v>
      </c>
      <c r="G18" s="16" t="str">
        <f>_xlfn.IFNA(VLOOKUP($A18&amp;" ЕДДС",'[25]1'!$B$2:$D$60000,3,0), "x")</f>
        <v>x</v>
      </c>
      <c r="H18" s="13" t="e">
        <f>'[26]1'!$C$45</f>
        <v>#REF!</v>
      </c>
      <c r="I18" s="17" t="str">
        <f>_xlfn.IFNA(VLOOKUP($A18&amp;" ЕДДС",'[28]1'!$B$2:$E$60,2,0)/86400, "")</f>
        <v/>
      </c>
      <c r="J18" s="17" t="str">
        <f>_xlfn.IFNA(VLOOKUP($A18&amp;" ЕДДС",'[28]1'!$B$2:$E$60,3,0)/86400, "")</f>
        <v/>
      </c>
      <c r="K18" s="17" t="str">
        <f>_xlfn.IFNA(VLOOKUP($A18&amp;" ЕДДС",'[28]1'!$B$2:$E$60,4,0)/86400, "")</f>
        <v/>
      </c>
      <c r="L18" s="17" t="str">
        <f>_xlfn.IFNA(VLOOKUP($A18&amp;" ЕДДС",'[28]1'!$B$1:$E$60,1,0),"")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ЕДДС",'[25]1'!$B$2:$D$60000,2,0), "x")</f>
        <v>x</v>
      </c>
      <c r="C19" s="13" t="e">
        <f>'[26]1'!$C$49</f>
        <v>#REF!</v>
      </c>
      <c r="D19" s="14" t="str">
        <f>_xlfn.IFNA(VLOOKUP($A19,'[27]1'!$A$2:$B$28,2,0), "x")</f>
        <v>x</v>
      </c>
      <c r="E19" s="15" t="e">
        <f t="shared" si="0"/>
        <v>#VALUE!</v>
      </c>
      <c r="F19" s="13" t="e">
        <f>C19-H19-'[26]1'!$C$47</f>
        <v>#REF!</v>
      </c>
      <c r="G19" s="16" t="str">
        <f>_xlfn.IFNA(VLOOKUP($A19&amp;" ЕДДС",'[25]1'!$B$2:$D$60000,3,0), "x")</f>
        <v>x</v>
      </c>
      <c r="H19" s="13" t="e">
        <f>'[26]1'!$C$48</f>
        <v>#REF!</v>
      </c>
      <c r="I19" s="17" t="str">
        <f>_xlfn.IFNA(VLOOKUP($A19&amp;" ЕДДС",'[28]1'!$B$2:$E$60,2,0)/86400, "")</f>
        <v/>
      </c>
      <c r="J19" s="17" t="str">
        <f>_xlfn.IFNA(VLOOKUP($A19&amp;" ЕДДС",'[28]1'!$B$2:$E$60,3,0)/86400, "")</f>
        <v/>
      </c>
      <c r="K19" s="17" t="str">
        <f>_xlfn.IFNA(VLOOKUP($A19&amp;" ЕДДС",'[28]1'!$B$2:$E$60,4,0)/86400, "")</f>
        <v/>
      </c>
      <c r="L19" s="17" t="str">
        <f>_xlfn.IFNA(VLOOKUP($A19&amp;" ЕДДС",'[28]1'!$B$1:$E$60,1,0),"")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ЕДДС",'[25]1'!$B$2:$D$60000,2,0), "x")</f>
        <v>x</v>
      </c>
      <c r="C20" s="13" t="e">
        <f>'[26]1'!$C$52</f>
        <v>#REF!</v>
      </c>
      <c r="D20" s="14" t="str">
        <f>_xlfn.IFNA(VLOOKUP($A20,'[27]1'!$A$2:$B$28,2,0), "x")</f>
        <v>x</v>
      </c>
      <c r="E20" s="15" t="e">
        <f t="shared" si="0"/>
        <v>#VALUE!</v>
      </c>
      <c r="F20" s="13" t="e">
        <f>C20-H20-'[26]1'!$C$50</f>
        <v>#REF!</v>
      </c>
      <c r="G20" s="16" t="str">
        <f>_xlfn.IFNA(VLOOKUP($A20&amp;" ЕДДС",'[25]1'!$B$2:$D$60000,3,0), "x")</f>
        <v>x</v>
      </c>
      <c r="H20" s="13" t="e">
        <f>'[26]1'!$C$51</f>
        <v>#REF!</v>
      </c>
      <c r="I20" s="17" t="str">
        <f>_xlfn.IFNA(VLOOKUP($A20&amp;" ЕДДС",'[28]1'!$B$2:$E$60,2,0)/86400, "")</f>
        <v/>
      </c>
      <c r="J20" s="17" t="str">
        <f>_xlfn.IFNA(VLOOKUP($A20&amp;" ЕДДС",'[28]1'!$B$2:$E$60,3,0)/86400, "")</f>
        <v/>
      </c>
      <c r="K20" s="17" t="str">
        <f>_xlfn.IFNA(VLOOKUP($A20&amp;" ЕДДС",'[28]1'!$B$2:$E$60,4,0)/86400, "")</f>
        <v/>
      </c>
      <c r="L20" s="17" t="str">
        <f>_xlfn.IFNA(VLOOKUP($A20&amp;" ЕДДС",'[28]1'!$B$1:$E$60,1,0),"")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ЕДДС",'[25]1'!$B$2:$D$60000,2,0), "x")</f>
        <v>x</v>
      </c>
      <c r="C21" s="13" t="e">
        <f>'[26]1'!$C$55</f>
        <v>#REF!</v>
      </c>
      <c r="D21" s="14" t="str">
        <f>_xlfn.IFNA(VLOOKUP($A21,'[27]1'!$A$2:$B$28,2,0), "x")</f>
        <v>x</v>
      </c>
      <c r="E21" s="15" t="e">
        <f t="shared" si="0"/>
        <v>#VALUE!</v>
      </c>
      <c r="F21" s="13" t="e">
        <f>C21-H21-'[26]1'!$C$53</f>
        <v>#REF!</v>
      </c>
      <c r="G21" s="16" t="str">
        <f>_xlfn.IFNA(VLOOKUP($A21&amp;" ЕДДС",'[25]1'!$B$2:$D$60000,3,0), "x")</f>
        <v>x</v>
      </c>
      <c r="H21" s="13" t="e">
        <f>'[26]1'!$C$54</f>
        <v>#REF!</v>
      </c>
      <c r="I21" s="17" t="str">
        <f>_xlfn.IFNA(VLOOKUP($A21&amp;" ЕДДС",'[28]1'!$B$2:$E$60,2,0)/86400, "")</f>
        <v/>
      </c>
      <c r="J21" s="17" t="str">
        <f>_xlfn.IFNA(VLOOKUP($A21&amp;" ЕДДС",'[28]1'!$B$2:$E$60,3,0)/86400, "")</f>
        <v/>
      </c>
      <c r="K21" s="17" t="str">
        <f>_xlfn.IFNA(VLOOKUP($A21&amp;" ЕДДС",'[28]1'!$B$2:$E$60,4,0)/86400, "")</f>
        <v/>
      </c>
      <c r="L21" s="17" t="str">
        <f>_xlfn.IFNA(VLOOKUP($A21&amp;" ЕДДС",'[28]1'!$B$1:$E$60,1,0),"")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_xlfn.IFNA(VLOOKUP("ЕДДС",'[25]1'!$B$2:$D$60000,2,0), "x")</f>
        <v>x</v>
      </c>
      <c r="C22" s="13" t="e">
        <f>'[26]1'!$C$58</f>
        <v>#REF!</v>
      </c>
      <c r="D22" s="14" t="str">
        <f>_xlfn.IFNA(VLOOKUP($A22,'[27]1'!$A$2:$B$28,2,0), "x")</f>
        <v>x</v>
      </c>
      <c r="E22" s="15" t="e">
        <f t="shared" si="0"/>
        <v>#VALUE!</v>
      </c>
      <c r="F22" s="13" t="e">
        <f>C22-H22-'[26]1'!$C$56</f>
        <v>#REF!</v>
      </c>
      <c r="G22" s="16" t="str">
        <f>_xlfn.IFNA(VLOOKUP("ЕДДС",'[25]1'!$B$2:$D$60000,3,0), "x")</f>
        <v>x</v>
      </c>
      <c r="H22" s="13" t="e">
        <f>'[26]1'!$C$57</f>
        <v>#REF!</v>
      </c>
      <c r="I22" s="17" t="str">
        <f>_xlfn.IFNA(VLOOKUP("ЕДДС",'[28]1'!$B$2:$E$60,2,0)/86400, "")</f>
        <v/>
      </c>
      <c r="J22" s="17" t="str">
        <f>_xlfn.IFNA(VLOOKUP("ЕДДС",'[28]1'!$B$2:$E$60,3,0)/86400, "")</f>
        <v/>
      </c>
      <c r="K22" s="17" t="str">
        <f>_xlfn.IFNA(VLOOKUP("ЕДДС",'[28]1'!$B$2:$E$60,4,0)/86400, "")</f>
        <v/>
      </c>
      <c r="L22" s="17" t="str">
        <f>_xlfn.IFNA(VLOOKUP("ЕДДС",'[28]1'!$B$1:$E$60,1,0),"")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ЕДДС",'[25]1'!$B$2:$D$60000,2,0), "x")</f>
        <v>x</v>
      </c>
      <c r="C23" s="13" t="e">
        <f>'[26]1'!$C$61</f>
        <v>#REF!</v>
      </c>
      <c r="D23" s="14" t="str">
        <f>_xlfn.IFNA(VLOOKUP("Смоленский Р-Н",'[27]1'!$A$2:$B$28,2,0), "x")</f>
        <v>x</v>
      </c>
      <c r="E23" s="15" t="e">
        <f t="shared" si="0"/>
        <v>#VALUE!</v>
      </c>
      <c r="F23" s="13" t="e">
        <f>C23-H23-'[26]1'!$C$59</f>
        <v>#REF!</v>
      </c>
      <c r="G23" s="16" t="str">
        <f>_xlfn.IFNA(VLOOKUP($A23&amp;" ЕДДС",'[25]1'!$B$2:$D$60000,3,0), "x")</f>
        <v>x</v>
      </c>
      <c r="H23" s="13" t="e">
        <f>'[26]1'!$C$60</f>
        <v>#REF!</v>
      </c>
      <c r="I23" s="17" t="str">
        <f>_xlfn.IFNA(VLOOKUP($A23&amp;" ЕДДС",'[28]1'!$B$2:$E$60,2,0)/86400, "")</f>
        <v/>
      </c>
      <c r="J23" s="17" t="str">
        <f>_xlfn.IFNA(VLOOKUP($A23&amp;" ЕДДС",'[28]1'!$B$2:$E$60,3,0)/86400, "")</f>
        <v/>
      </c>
      <c r="K23" s="17" t="str">
        <f>_xlfn.IFNA(VLOOKUP($A23&amp;" ЕДДС",'[28]1'!$B$2:$E$60,4,0)/86400, "")</f>
        <v/>
      </c>
      <c r="L23" s="17" t="str">
        <f>_xlfn.IFNA(VLOOKUP($A23&amp;" ЕДДС",'[28]1'!$B$1:$E$60,1,0),"")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ЕДДС",'[25]1'!$B$2:$D$60000,2,0), "x")</f>
        <v>x</v>
      </c>
      <c r="C24" s="13" t="e">
        <f>'[26]1'!$C$64</f>
        <v>#REF!</v>
      </c>
      <c r="D24" s="14" t="str">
        <f>_xlfn.IFNA(VLOOKUP($A24,'[27]1'!$A$2:$B$28,2,0), "x")</f>
        <v>x</v>
      </c>
      <c r="E24" s="15" t="e">
        <f t="shared" si="0"/>
        <v>#VALUE!</v>
      </c>
      <c r="F24" s="13" t="e">
        <f>C24-H24-'[26]1'!$C$62</f>
        <v>#REF!</v>
      </c>
      <c r="G24" s="16" t="str">
        <f>_xlfn.IFNA(VLOOKUP($A24&amp;" ЕДДС",'[25]1'!$B$2:$D$60000,3,0), "x")</f>
        <v>x</v>
      </c>
      <c r="H24" s="13" t="e">
        <f>'[26]1'!$C$63</f>
        <v>#REF!</v>
      </c>
      <c r="I24" s="17" t="str">
        <f>_xlfn.IFNA(VLOOKUP($A24&amp;" ЕДДС",'[28]1'!$B$2:$E$60,2,0)/86400, "")</f>
        <v/>
      </c>
      <c r="J24" s="17" t="str">
        <f>_xlfn.IFNA(VLOOKUP($A24&amp;" ЕДДС",'[28]1'!$B$2:$E$60,3,0)/86400, "")</f>
        <v/>
      </c>
      <c r="K24" s="17" t="str">
        <f>_xlfn.IFNA(VLOOKUP($A24&amp;" ЕДДС",'[28]1'!$B$2:$E$60,4,0)/86400, "")</f>
        <v/>
      </c>
      <c r="L24" s="17" t="str">
        <f>_xlfn.IFNA(VLOOKUP($A24&amp;" ЕДДС",'[28]1'!$B$1:$E$60,1,0),"")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ЕДДС",'[25]1'!$B$2:$D$60000,2,0), "x")</f>
        <v>x</v>
      </c>
      <c r="C25" s="13" t="e">
        <f>'[26]1'!$C$67</f>
        <v>#REF!</v>
      </c>
      <c r="D25" s="14" t="str">
        <f>_xlfn.IFNA(VLOOKUP($A25,'[27]1'!$A$2:$B$28,2,0), "x")</f>
        <v>x</v>
      </c>
      <c r="E25" s="15" t="e">
        <f t="shared" si="0"/>
        <v>#VALUE!</v>
      </c>
      <c r="F25" s="13" t="e">
        <f>C25-H25-'[26]1'!$C$65</f>
        <v>#REF!</v>
      </c>
      <c r="G25" s="16" t="str">
        <f>_xlfn.IFNA(VLOOKUP($A25&amp;" ЕДДС",'[25]1'!$B$2:$D$60000,3,0), "x")</f>
        <v>x</v>
      </c>
      <c r="H25" s="13" t="e">
        <f>'[26]1'!$C$66</f>
        <v>#REF!</v>
      </c>
      <c r="I25" s="17" t="str">
        <f>_xlfn.IFNA(VLOOKUP($A25&amp;" ЕДДС",'[28]1'!$B$2:$E$60,2,0)/86400, "")</f>
        <v/>
      </c>
      <c r="J25" s="17" t="str">
        <f>_xlfn.IFNA(VLOOKUP($A25&amp;" ЕДДС",'[28]1'!$B$2:$E$60,3,0)/86400, "")</f>
        <v/>
      </c>
      <c r="K25" s="17" t="str">
        <f>_xlfn.IFNA(VLOOKUP($A25&amp;" ЕДДС",'[28]1'!$B$2:$E$60,4,0)/86400, "")</f>
        <v/>
      </c>
      <c r="L25" s="17" t="str">
        <f>_xlfn.IFNA(VLOOKUP($A25&amp;" ЕДДС",'[28]1'!$B$1:$E$60,1,0),"")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ЕДДС",'[25]1'!$B$2:$D$60000,2,0), "x")</f>
        <v>x</v>
      </c>
      <c r="C26" s="13" t="e">
        <f>'[26]1'!$C$70</f>
        <v>#REF!</v>
      </c>
      <c r="D26" s="14" t="str">
        <f>_xlfn.IFNA(VLOOKUP($A26,'[27]1'!$A$2:$B$28,2,0), "x")</f>
        <v>x</v>
      </c>
      <c r="E26" s="15" t="e">
        <f t="shared" si="0"/>
        <v>#VALUE!</v>
      </c>
      <c r="F26" s="13" t="e">
        <f>C26-H26-'[26]1'!$C$68</f>
        <v>#REF!</v>
      </c>
      <c r="G26" s="16" t="str">
        <f>_xlfn.IFNA(VLOOKUP($A26&amp;" ЕДДС",'[25]1'!$B$2:$D$60000,3,0), "x")</f>
        <v>x</v>
      </c>
      <c r="H26" s="13" t="e">
        <f>'[26]1'!$C$69</f>
        <v>#REF!</v>
      </c>
      <c r="I26" s="17" t="str">
        <f>_xlfn.IFNA(VLOOKUP($A26&amp;" ЕДДС",'[28]1'!$B$2:$E$60,2,0)/86400, "")</f>
        <v/>
      </c>
      <c r="J26" s="17" t="str">
        <f>_xlfn.IFNA(VLOOKUP($A26&amp;" ЕДДС",'[28]1'!$B$2:$E$60,3,0)/86400, "")</f>
        <v/>
      </c>
      <c r="K26" s="17" t="str">
        <f>_xlfn.IFNA(VLOOKUP($A26&amp;" ЕДДС",'[28]1'!$B$2:$E$60,4,0)/86400, "")</f>
        <v/>
      </c>
      <c r="L26" s="17" t="str">
        <f>_xlfn.IFNA(VLOOKUP($A26&amp;" ЕДДС",'[28]1'!$B$1:$E$60,1,0),"")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ЕДДС",'[25]1'!$B$2:$D$60000,2,0), "x")</f>
        <v>x</v>
      </c>
      <c r="C27" s="13" t="e">
        <f>'[26]1'!$C$73</f>
        <v>#REF!</v>
      </c>
      <c r="D27" s="14" t="str">
        <f>_xlfn.IFNA(VLOOKUP("Х.Жирковский",'[27]1'!$A$2:$B$28,2,0), "x")</f>
        <v>x</v>
      </c>
      <c r="E27" s="15" t="e">
        <f t="shared" si="0"/>
        <v>#VALUE!</v>
      </c>
      <c r="F27" s="13" t="e">
        <f>C27-H27-'[26]1'!$C$71</f>
        <v>#REF!</v>
      </c>
      <c r="G27" s="16" t="str">
        <f>_xlfn.IFNA(VLOOKUP($A27&amp;" ЕДДС",'[25]1'!$B$2:$D$60000,3,0), "x")</f>
        <v>x</v>
      </c>
      <c r="H27" s="13" t="e">
        <f>'[26]1'!$C$72</f>
        <v>#REF!</v>
      </c>
      <c r="I27" s="17" t="str">
        <f>_xlfn.IFNA(VLOOKUP($A27&amp;" ЕДДС",'[28]1'!$B$2:$E$60,2,0)/86400, "")</f>
        <v/>
      </c>
      <c r="J27" s="17" t="str">
        <f>_xlfn.IFNA(VLOOKUP($A27&amp;" ЕДДС",'[28]1'!$B$2:$E$60,3,0)/86400, "")</f>
        <v/>
      </c>
      <c r="K27" s="17" t="str">
        <f>_xlfn.IFNA(VLOOKUP($A27&amp;" ЕДДС",'[28]1'!$B$2:$E$60,4,0)/86400, "")</f>
        <v/>
      </c>
      <c r="L27" s="17" t="str">
        <f>_xlfn.IFNA(VLOOKUP($A27&amp;" ЕДДС",'[28]1'!$B$1:$E$60,1,0),"")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ЕДДС",'[25]1'!$B$2:$D$60000,2,0), "x")</f>
        <v>x</v>
      </c>
      <c r="C28" s="13" t="e">
        <f>'[26]1'!$C$76</f>
        <v>#REF!</v>
      </c>
      <c r="D28" s="14" t="str">
        <f>_xlfn.IFNA(VLOOKUP($A28,'[27]1'!$A$2:$B$28,2,0), "x")</f>
        <v>x</v>
      </c>
      <c r="E28" s="15" t="e">
        <f t="shared" si="0"/>
        <v>#VALUE!</v>
      </c>
      <c r="F28" s="13" t="e">
        <f>C28-H28-'[26]1'!$C$74</f>
        <v>#REF!</v>
      </c>
      <c r="G28" s="16" t="str">
        <f>_xlfn.IFNA(VLOOKUP($A28&amp;" ЕДДС",'[25]1'!$B$2:$D$60000,3,0), "x")</f>
        <v>x</v>
      </c>
      <c r="H28" s="13" t="e">
        <f>'[26]1'!$C$75</f>
        <v>#REF!</v>
      </c>
      <c r="I28" s="17" t="str">
        <f>_xlfn.IFNA(VLOOKUP($A28&amp;" ЕДДС",'[28]1'!$B$2:$E$60,2,0)/86400, "")</f>
        <v/>
      </c>
      <c r="J28" s="17" t="str">
        <f>_xlfn.IFNA(VLOOKUP($A28&amp;" ЕДДС",'[28]1'!$B$2:$E$60,3,0)/86400, "")</f>
        <v/>
      </c>
      <c r="K28" s="17" t="str">
        <f>_xlfn.IFNA(VLOOKUP($A28&amp;" ЕДДС",'[28]1'!$B$2:$E$60,4,0)/86400, "")</f>
        <v/>
      </c>
      <c r="L28" s="17" t="str">
        <f>_xlfn.IFNA(VLOOKUP($A28&amp;" ЕДДС",'[28]1'!$B$1:$E$60,1,0),"")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ЕДДС",'[25]1'!$B$2:$D$60000,2,0), "x")</f>
        <v>x</v>
      </c>
      <c r="C29" s="13" t="e">
        <f>'[26]1'!$C$79</f>
        <v>#REF!</v>
      </c>
      <c r="D29" s="14" t="str">
        <f>_xlfn.IFNA(VLOOKUP($A29,'[27]1'!$A$2:$B$28,2,0), "x")</f>
        <v>x</v>
      </c>
      <c r="E29" s="15" t="e">
        <f t="shared" si="0"/>
        <v>#VALUE!</v>
      </c>
      <c r="F29" s="13" t="e">
        <f>C29-H29-'[26]1'!$C$77</f>
        <v>#REF!</v>
      </c>
      <c r="G29" s="16" t="str">
        <f>_xlfn.IFNA(VLOOKUP($A29&amp;" ЕДДС",'[25]1'!$B$2:$D$60000,3,0), "x")</f>
        <v>x</v>
      </c>
      <c r="H29" s="13" t="e">
        <f>'[26]1'!$C$78</f>
        <v>#REF!</v>
      </c>
      <c r="I29" s="17" t="str">
        <f>_xlfn.IFNA(VLOOKUP($A29&amp;" ЕДДС",'[28]1'!$B$2:$E$60,2,0)/86400, "")</f>
        <v/>
      </c>
      <c r="J29" s="17" t="str">
        <f>_xlfn.IFNA(VLOOKUP($A29&amp;" ЕДДС",'[28]1'!$B$2:$E$60,3,0)/86400, "")</f>
        <v/>
      </c>
      <c r="K29" s="17" t="str">
        <f>_xlfn.IFNA(VLOOKUP($A29&amp;" ЕДДС",'[28]1'!$B$2:$E$60,4,0)/86400, "")</f>
        <v/>
      </c>
      <c r="L29" s="17" t="str">
        <f>_xlfn.IFNA(VLOOKUP($A29&amp;" ЕДДС",'[28]1'!$B$1:$E$60,1,0),"")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ЕДДС",'[25]1'!$B$2:$D$60000,2,0), "x")</f>
        <v>x</v>
      </c>
      <c r="C30" s="13" t="e">
        <f>'[26]1'!$C$82</f>
        <v>#REF!</v>
      </c>
      <c r="D30" s="14" t="str">
        <f>_xlfn.IFNA(VLOOKUP($A30,'[27]1'!$A$2:$B$28,2,0), "x")</f>
        <v>x</v>
      </c>
      <c r="E30" s="15" t="e">
        <f t="shared" si="0"/>
        <v>#VALUE!</v>
      </c>
      <c r="F30" s="13" t="e">
        <f>C30-H30-'[26]1'!$C$80</f>
        <v>#REF!</v>
      </c>
      <c r="G30" s="16" t="str">
        <f>_xlfn.IFNA(VLOOKUP($A30&amp;" ЕДДС",'[25]1'!$B$2:$D$60000,3,0), "x")</f>
        <v>x</v>
      </c>
      <c r="H30" s="13" t="e">
        <f>'[26]1'!$C$81</f>
        <v>#REF!</v>
      </c>
      <c r="I30" s="17" t="str">
        <f>_xlfn.IFNA(VLOOKUP($A30&amp;" ЕДДС",'[28]1'!$B$2:$E$60,2,0)/86400, "")</f>
        <v/>
      </c>
      <c r="J30" s="17" t="str">
        <f>_xlfn.IFNA(VLOOKUP($A30&amp;" ЕДДС",'[28]1'!$B$2:$E$60,3,0)/86400, "")</f>
        <v/>
      </c>
      <c r="K30" s="17" t="str">
        <f>_xlfn.IFNA(VLOOKUP($A30&amp;" ЕДДС",'[28]1'!$B$2:$E$60,4,0)/86400, "")</f>
        <v/>
      </c>
      <c r="L30" s="17" t="str">
        <f>_xlfn.IFNA(VLOOKUP($A30&amp;" ЕДДС",'[28]1'!$B$1:$E$60,1,0),"")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5" priority="2" operator="equal">
      <formula>0</formula>
    </cfRule>
    <cfRule type="cellIs" dxfId="3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ЕДДС",'[29]1'!$B$2:$D$60000,2,0), "x")</f>
        <v>x</v>
      </c>
      <c r="C4" s="13" t="e">
        <f>'[30]1'!$C$4</f>
        <v>#REF!</v>
      </c>
      <c r="D4" s="14" t="str">
        <f>_xlfn.IFNA(VLOOKUP($A4,'[31]1'!$A$2:$B$28,2,0), "x")</f>
        <v>x</v>
      </c>
      <c r="E4" s="15" t="e">
        <f t="shared" ref="E4:E30" si="0">B4-D4-G4</f>
        <v>#VALUE!</v>
      </c>
      <c r="F4" s="13" t="e">
        <f>C4-H4-'[30]1'!$C$2</f>
        <v>#REF!</v>
      </c>
      <c r="G4" s="16" t="str">
        <f>_xlfn.IFNA(VLOOKUP($A4&amp;" ЕДДС",'[29]1'!$B$2:$D$60000,3,0), "x")</f>
        <v>x</v>
      </c>
      <c r="H4" s="13" t="e">
        <f>'[30]1'!$C$3</f>
        <v>#REF!</v>
      </c>
      <c r="I4" s="17" t="str">
        <f>_xlfn.IFNA(VLOOKUP($A4&amp;" ЕДДС",'[32]1'!$B$2:$E$60,2,0)/86400, "")</f>
        <v/>
      </c>
      <c r="J4" s="17" t="str">
        <f>_xlfn.IFNA(VLOOKUP($A4&amp;" ЕДДС",'[32]1'!$B$2:$E$60,3,0)/86400, "")</f>
        <v/>
      </c>
      <c r="K4" s="17" t="str">
        <f>_xlfn.IFNA(VLOOKUP($A4&amp;" ЕДДС",'[32]1'!$B$2:$E$60,4,0)/86400, "")</f>
        <v/>
      </c>
      <c r="L4" s="17" t="str">
        <f>_xlfn.IFNA(VLOOKUP($A4&amp;" ЕДДС",'[32]1'!$B$1:$E$60,1,0),"")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ЕДДС",'[29]1'!$B$2:$D$60000,2,0), "x")</f>
        <v>x</v>
      </c>
      <c r="C5" s="13" t="e">
        <f>'[30]1'!$C$7</f>
        <v>#REF!</v>
      </c>
      <c r="D5" s="14" t="str">
        <f>_xlfn.IFNA(VLOOKUP($A5,'[31]1'!$A$2:$B$28,2,0), "x")</f>
        <v>x</v>
      </c>
      <c r="E5" s="15" t="e">
        <f t="shared" si="0"/>
        <v>#VALUE!</v>
      </c>
      <c r="F5" s="13" t="e">
        <f>C5-H5-'[30]1'!$C$5</f>
        <v>#REF!</v>
      </c>
      <c r="G5" s="16" t="str">
        <f>_xlfn.IFNA(VLOOKUP($A5&amp;" ЕДДС",'[29]1'!$B$2:$D$60000,3,0), "x")</f>
        <v>x</v>
      </c>
      <c r="H5" s="13" t="e">
        <f>'[30]1'!$C$6</f>
        <v>#REF!</v>
      </c>
      <c r="I5" s="17" t="str">
        <f>_xlfn.IFNA(VLOOKUP($A5&amp;" ЕДДС",'[32]1'!$B$2:$E$60,2,0)/86400, "")</f>
        <v/>
      </c>
      <c r="J5" s="17" t="str">
        <f>_xlfn.IFNA(VLOOKUP($A5&amp;" ЕДДС",'[32]1'!$B$2:$E$60,3,0)/86400, "")</f>
        <v/>
      </c>
      <c r="K5" s="17" t="str">
        <f>_xlfn.IFNA(VLOOKUP($A5&amp;" ЕДДС",'[32]1'!$B$2:$E$60,4,0)/86400, "")</f>
        <v/>
      </c>
      <c r="L5" s="17" t="str">
        <f>_xlfn.IFNA(VLOOKUP($A5&amp;" ЕДДС",'[32]1'!$B$1:$E$60,1,0),"")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ЕДДС",'[29]1'!$B$2:$D$60000,2,0), "x")</f>
        <v>x</v>
      </c>
      <c r="C6" s="13" t="e">
        <f>'[30]1'!$C$10</f>
        <v>#REF!</v>
      </c>
      <c r="D6" s="14" t="str">
        <f>_xlfn.IFNA(VLOOKUP($A6,'[31]1'!$A$2:$B$28,2,0), "x")</f>
        <v>x</v>
      </c>
      <c r="E6" s="15" t="e">
        <f t="shared" si="0"/>
        <v>#VALUE!</v>
      </c>
      <c r="F6" s="13" t="e">
        <f>C6-H6-'[30]1'!$C$8</f>
        <v>#REF!</v>
      </c>
      <c r="G6" s="16" t="str">
        <f>_xlfn.IFNA(VLOOKUP($A6&amp;" ЕДДС",'[29]1'!$B$2:$D$60000,3,0), "x")</f>
        <v>x</v>
      </c>
      <c r="H6" s="13" t="e">
        <f>'[30]1'!$C$9</f>
        <v>#REF!</v>
      </c>
      <c r="I6" s="17" t="str">
        <f>_xlfn.IFNA(VLOOKUP($A6&amp;" ЕДДС",'[32]1'!$B$2:$E$60,2,0)/86400, "")</f>
        <v/>
      </c>
      <c r="J6" s="17" t="str">
        <f>_xlfn.IFNA(VLOOKUP($A6&amp;" ЕДДС",'[32]1'!$B$2:$E$60,3,0)/86400, "")</f>
        <v/>
      </c>
      <c r="K6" s="17" t="str">
        <f>_xlfn.IFNA(VLOOKUP($A6&amp;" ЕДДС",'[32]1'!$B$2:$E$60,4,0)/86400, "")</f>
        <v/>
      </c>
      <c r="L6" s="17" t="str">
        <f>_xlfn.IFNA(VLOOKUP($A6&amp;" ЕДДС",'[32]1'!$B$1:$E$60,1,0),"")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ЕДДС",'[29]1'!$B$2:$D$60000,2,0), "x")</f>
        <v>x</v>
      </c>
      <c r="C7" s="13" t="e">
        <f>'[30]1'!$C$13</f>
        <v>#REF!</v>
      </c>
      <c r="D7" s="14" t="str">
        <f>_xlfn.IFNA(VLOOKUP($A7,'[31]1'!$A$2:$B$28,2,0), "x")</f>
        <v>x</v>
      </c>
      <c r="E7" s="15" t="e">
        <f t="shared" si="0"/>
        <v>#VALUE!</v>
      </c>
      <c r="F7" s="13" t="e">
        <f>C7-H7-'[30]1'!$C$11</f>
        <v>#REF!</v>
      </c>
      <c r="G7" s="16" t="str">
        <f>_xlfn.IFNA(VLOOKUP($A7&amp;" ЕДДС",'[29]1'!$B$2:$D$60000,3,0), "x")</f>
        <v>x</v>
      </c>
      <c r="H7" s="13" t="e">
        <f>'[30]1'!$C$12</f>
        <v>#REF!</v>
      </c>
      <c r="I7" s="17" t="str">
        <f>_xlfn.IFNA(VLOOKUP($A7&amp;" ЕДДС",'[32]1'!$B$2:$E$60,2,0)/86400, "")</f>
        <v/>
      </c>
      <c r="J7" s="17" t="str">
        <f>_xlfn.IFNA(VLOOKUP($A7&amp;" ЕДДС",'[32]1'!$B$2:$E$60,3,0)/86400, "")</f>
        <v/>
      </c>
      <c r="K7" s="17" t="str">
        <f>_xlfn.IFNA(VLOOKUP($A7&amp;" ЕДДС",'[32]1'!$B$2:$E$60,4,0)/86400, "")</f>
        <v/>
      </c>
      <c r="L7" s="17" t="str">
        <f>_xlfn.IFNA(VLOOKUP($A7&amp;" ЕДДС",'[32]1'!$B$1:$E$60,1,0),"")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ЕДДС",'[29]1'!$B$2:$D$60000,2,0), "x")</f>
        <v>x</v>
      </c>
      <c r="C8" s="13" t="e">
        <f>'[30]1'!$C$16</f>
        <v>#REF!</v>
      </c>
      <c r="D8" s="14" t="str">
        <f>_xlfn.IFNA(VLOOKUP($A8,'[31]1'!$A$2:$B$28,2,0), "x")</f>
        <v>x</v>
      </c>
      <c r="E8" s="15" t="e">
        <f t="shared" si="0"/>
        <v>#VALUE!</v>
      </c>
      <c r="F8" s="13" t="e">
        <f>C8-H8-'[30]1'!$C$14</f>
        <v>#REF!</v>
      </c>
      <c r="G8" s="16" t="str">
        <f>_xlfn.IFNA(VLOOKUP($A8&amp;" ЕДДС",'[29]1'!$B$2:$D$60000,3,0), "x")</f>
        <v>x</v>
      </c>
      <c r="H8" s="13" t="e">
        <f>'[30]1'!$C$15</f>
        <v>#REF!</v>
      </c>
      <c r="I8" s="17" t="str">
        <f>_xlfn.IFNA(VLOOKUP($A8&amp;" ЕДДС",'[32]1'!$B$2:$E$60,2,0)/86400, "")</f>
        <v/>
      </c>
      <c r="J8" s="17" t="str">
        <f>_xlfn.IFNA(VLOOKUP($A8&amp;" ЕДДС",'[32]1'!$B$2:$E$60,3,0)/86400, "")</f>
        <v/>
      </c>
      <c r="K8" s="17" t="str">
        <f>_xlfn.IFNA(VLOOKUP($A8&amp;" ЕДДС",'[32]1'!$B$2:$E$60,4,0)/86400, "")</f>
        <v/>
      </c>
      <c r="L8" s="17" t="str">
        <f>_xlfn.IFNA(VLOOKUP($A8&amp;" ЕДДС",'[32]1'!$B$1:$E$60,1,0),"")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ЕДДС",'[29]1'!$B$2:$D$60000,2,0), "x")</f>
        <v>x</v>
      </c>
      <c r="C9" s="13" t="e">
        <f>'[30]1'!$C$19</f>
        <v>#REF!</v>
      </c>
      <c r="D9" s="14" t="str">
        <f>_xlfn.IFNA(VLOOKUP($A9,'[31]1'!$A$2:$B$28,2,0), "x")</f>
        <v>x</v>
      </c>
      <c r="E9" s="15" t="e">
        <f t="shared" si="0"/>
        <v>#VALUE!</v>
      </c>
      <c r="F9" s="13" t="e">
        <f>C9-H9-'[30]1'!$C$17</f>
        <v>#REF!</v>
      </c>
      <c r="G9" s="16" t="str">
        <f>_xlfn.IFNA(VLOOKUP($A9&amp;" ЕДДС",'[29]1'!$B$2:$D$60000,3,0), "x")</f>
        <v>x</v>
      </c>
      <c r="H9" s="13" t="e">
        <f>'[30]1'!$C$18</f>
        <v>#REF!</v>
      </c>
      <c r="I9" s="17" t="str">
        <f>_xlfn.IFNA(VLOOKUP($A9&amp;" ЕДДС",'[32]1'!$B$2:$E$60,2,0)/86400, "")</f>
        <v/>
      </c>
      <c r="J9" s="17" t="str">
        <f>_xlfn.IFNA(VLOOKUP($A9&amp;" ЕДДС",'[32]1'!$B$2:$E$60,3,0)/86400, "")</f>
        <v/>
      </c>
      <c r="K9" s="17" t="str">
        <f>_xlfn.IFNA(VLOOKUP($A9&amp;" ЕДДС",'[32]1'!$B$2:$E$60,4,0)/86400, "")</f>
        <v/>
      </c>
      <c r="L9" s="17" t="str">
        <f>_xlfn.IFNA(VLOOKUP($A9&amp;" ЕДДС",'[32]1'!$B$1:$E$60,1,0),"")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ЕДДС",'[29]1'!$B$2:$D$60000,2,0), "x")</f>
        <v>x</v>
      </c>
      <c r="C10" s="13" t="e">
        <f>'[30]1'!$C$22</f>
        <v>#REF!</v>
      </c>
      <c r="D10" s="14" t="str">
        <f>_xlfn.IFNA(VLOOKUP($A10,'[31]1'!$A$2:$B$28,2,0), "x")</f>
        <v>x</v>
      </c>
      <c r="E10" s="15" t="e">
        <f t="shared" si="0"/>
        <v>#VALUE!</v>
      </c>
      <c r="F10" s="13" t="e">
        <f>C10-H10-'[30]1'!$C$20</f>
        <v>#REF!</v>
      </c>
      <c r="G10" s="16" t="str">
        <f>_xlfn.IFNA(VLOOKUP($A10&amp;" ЕДДС",'[29]1'!$B$2:$D$60000,3,0), "x")</f>
        <v>x</v>
      </c>
      <c r="H10" s="13" t="e">
        <f>'[30]1'!$C$21</f>
        <v>#REF!</v>
      </c>
      <c r="I10" s="17" t="str">
        <f>_xlfn.IFNA(VLOOKUP($A10&amp;" ЕДДС",'[32]1'!$B$2:$E$60,2,0)/86400, "")</f>
        <v/>
      </c>
      <c r="J10" s="17" t="str">
        <f>_xlfn.IFNA(VLOOKUP($A10&amp;" ЕДДС",'[32]1'!$B$2:$E$60,3,0)/86400, "")</f>
        <v/>
      </c>
      <c r="K10" s="17" t="str">
        <f>_xlfn.IFNA(VLOOKUP($A10&amp;" ЕДДС",'[32]1'!$B$2:$E$60,4,0)/86400, "")</f>
        <v/>
      </c>
      <c r="L10" s="17" t="str">
        <f>_xlfn.IFNA(VLOOKUP($A10&amp;" ЕДДС",'[32]1'!$B$1:$E$60,1,0),"")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ЕДДС",'[29]1'!$B$2:$D$60000,2,0), "x")</f>
        <v>x</v>
      </c>
      <c r="C11" s="13" t="e">
        <f>'[30]1'!$C$25</f>
        <v>#REF!</v>
      </c>
      <c r="D11" s="14" t="str">
        <f>_xlfn.IFNA(VLOOKUP($A11,'[31]1'!$A$2:$B$28,2,0), "x")</f>
        <v>x</v>
      </c>
      <c r="E11" s="15" t="e">
        <f t="shared" si="0"/>
        <v>#VALUE!</v>
      </c>
      <c r="F11" s="13" t="e">
        <f>C11-H11-'[30]1'!$C$23</f>
        <v>#REF!</v>
      </c>
      <c r="G11" s="16" t="str">
        <f>_xlfn.IFNA(VLOOKUP($A11&amp;" ЕДДС",'[29]1'!$B$2:$D$60000,3,0), "x")</f>
        <v>x</v>
      </c>
      <c r="H11" s="13" t="e">
        <f>'[30]1'!$C$24</f>
        <v>#REF!</v>
      </c>
      <c r="I11" s="17" t="str">
        <f>_xlfn.IFNA(VLOOKUP($A11&amp;" ЕДДС",'[32]1'!$B$2:$E$60,2,0)/86400, "")</f>
        <v/>
      </c>
      <c r="J11" s="17" t="str">
        <f>_xlfn.IFNA(VLOOKUP($A11&amp;" ЕДДС",'[32]1'!$B$2:$E$60,3,0)/86400, "")</f>
        <v/>
      </c>
      <c r="K11" s="17" t="str">
        <f>_xlfn.IFNA(VLOOKUP($A11&amp;" ЕДДС",'[32]1'!$B$2:$E$60,4,0)/86400, "")</f>
        <v/>
      </c>
      <c r="L11" s="17" t="str">
        <f>_xlfn.IFNA(VLOOKUP($A11&amp;" ЕДДС",'[32]1'!$B$1:$E$60,1,0),"")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ЕДДС",'[29]1'!$B$2:$D$60000,2,0), "x")</f>
        <v>x</v>
      </c>
      <c r="C12" s="13" t="e">
        <f>'[30]1'!$C$28</f>
        <v>#REF!</v>
      </c>
      <c r="D12" s="14" t="str">
        <f>_xlfn.IFNA(VLOOKUP($A12,'[31]1'!$A$2:$B$28,2,0), "x")</f>
        <v>x</v>
      </c>
      <c r="E12" s="15" t="e">
        <f t="shared" si="0"/>
        <v>#VALUE!</v>
      </c>
      <c r="F12" s="13" t="e">
        <f>C12-H12-'[30]1'!$C$26</f>
        <v>#REF!</v>
      </c>
      <c r="G12" s="16" t="str">
        <f>_xlfn.IFNA(VLOOKUP($A12&amp;" ЕДДС",'[29]1'!$B$2:$D$60000,3,0), "x")</f>
        <v>x</v>
      </c>
      <c r="H12" s="13" t="e">
        <f>'[30]1'!$C$27</f>
        <v>#REF!</v>
      </c>
      <c r="I12" s="17" t="str">
        <f>_xlfn.IFNA(VLOOKUP($A12&amp;" ЕДДС",'[32]1'!$B$2:$E$60,2,0)/86400, "")</f>
        <v/>
      </c>
      <c r="J12" s="17" t="str">
        <f>_xlfn.IFNA(VLOOKUP($A12&amp;" ЕДДС",'[32]1'!$B$2:$E$60,3,0)/86400, "")</f>
        <v/>
      </c>
      <c r="K12" s="17" t="str">
        <f>_xlfn.IFNA(VLOOKUP($A12&amp;" ЕДДС",'[32]1'!$B$2:$E$60,4,0)/86400, "")</f>
        <v/>
      </c>
      <c r="L12" s="17" t="str">
        <f>_xlfn.IFNA(VLOOKUP($A12&amp;" ЕДДС",'[32]1'!$B$1:$E$60,1,0),"")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ЕДДС",'[29]1'!$B$2:$D$60000,2,0), "x")</f>
        <v>x</v>
      </c>
      <c r="C13" s="13" t="e">
        <f>'[30]1'!$C$31</f>
        <v>#REF!</v>
      </c>
      <c r="D13" s="14" t="str">
        <f>_xlfn.IFNA(VLOOKUP($A13,'[31]1'!$A$2:$B$28,2,0), "x")</f>
        <v>x</v>
      </c>
      <c r="E13" s="15" t="e">
        <f t="shared" si="0"/>
        <v>#VALUE!</v>
      </c>
      <c r="F13" s="13" t="e">
        <f>C13-H13-'[30]1'!$C$29</f>
        <v>#REF!</v>
      </c>
      <c r="G13" s="16" t="str">
        <f>_xlfn.IFNA(VLOOKUP($A13&amp;" ЕДДС",'[29]1'!$B$2:$D$60000,3,0), "x")</f>
        <v>x</v>
      </c>
      <c r="H13" s="13" t="e">
        <f>'[30]1'!$C$30</f>
        <v>#REF!</v>
      </c>
      <c r="I13" s="17" t="str">
        <f>_xlfn.IFNA(VLOOKUP($A13&amp;" ЕДДС",'[32]1'!$B$2:$E$60,2,0)/86400, "")</f>
        <v/>
      </c>
      <c r="J13" s="17" t="str">
        <f>_xlfn.IFNA(VLOOKUP($A13&amp;" ЕДДС",'[32]1'!$B$2:$E$60,3,0)/86400, "")</f>
        <v/>
      </c>
      <c r="K13" s="17" t="str">
        <f>_xlfn.IFNA(VLOOKUP($A13&amp;" ЕДДС",'[32]1'!$B$2:$E$60,4,0)/86400, "")</f>
        <v/>
      </c>
      <c r="L13" s="17" t="str">
        <f>_xlfn.IFNA(VLOOKUP($A13&amp;" ЕДДС",'[32]1'!$B$1:$E$60,1,0),"")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ЕДДС",'[29]1'!$B$2:$D$60000,2,0), "x")</f>
        <v>x</v>
      </c>
      <c r="C14" s="13" t="e">
        <f>'[30]1'!$C$34</f>
        <v>#REF!</v>
      </c>
      <c r="D14" s="14" t="str">
        <f>_xlfn.IFNA(VLOOKUP($A14,'[31]1'!$A$2:$B$28,2,0), "x")</f>
        <v>x</v>
      </c>
      <c r="E14" s="15" t="e">
        <f t="shared" si="0"/>
        <v>#VALUE!</v>
      </c>
      <c r="F14" s="13" t="e">
        <f>C14-H14-'[30]1'!$C$32</f>
        <v>#REF!</v>
      </c>
      <c r="G14" s="16" t="str">
        <f>_xlfn.IFNA(VLOOKUP($A14&amp;" ЕДДС",'[29]1'!$B$2:$D$60000,3,0), "x")</f>
        <v>x</v>
      </c>
      <c r="H14" s="13" t="e">
        <f>'[30]1'!$C$33</f>
        <v>#REF!</v>
      </c>
      <c r="I14" s="17" t="str">
        <f>_xlfn.IFNA(VLOOKUP($A14&amp;" ЕДДС",'[32]1'!$B$2:$E$60,2,0)/86400, "")</f>
        <v/>
      </c>
      <c r="J14" s="17" t="str">
        <f>_xlfn.IFNA(VLOOKUP($A14&amp;" ЕДДС",'[32]1'!$B$2:$E$60,3,0)/86400, "")</f>
        <v/>
      </c>
      <c r="K14" s="17" t="str">
        <f>_xlfn.IFNA(VLOOKUP($A14&amp;" ЕДДС",'[32]1'!$B$2:$E$60,4,0)/86400, "")</f>
        <v/>
      </c>
      <c r="L14" s="17" t="str">
        <f>_xlfn.IFNA(VLOOKUP($A14&amp;" ЕДДС",'[32]1'!$B$1:$E$60,1,0),"")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ЕДДС",'[29]1'!$B$2:$D$60000,2,0), "x")</f>
        <v>x</v>
      </c>
      <c r="C15" s="13" t="e">
        <f>'[30]1'!$C$37</f>
        <v>#REF!</v>
      </c>
      <c r="D15" s="14" t="str">
        <f>_xlfn.IFNA(VLOOKUP($A15,'[31]1'!$A$2:$B$28,2,0), "x")</f>
        <v>x</v>
      </c>
      <c r="E15" s="15" t="e">
        <f t="shared" si="0"/>
        <v>#VALUE!</v>
      </c>
      <c r="F15" s="13" t="e">
        <f>C15-H15-'[30]1'!$C$35</f>
        <v>#REF!</v>
      </c>
      <c r="G15" s="16" t="str">
        <f>_xlfn.IFNA(VLOOKUP($A15&amp;" ЕДДС",'[29]1'!$B$2:$D$60000,3,0), "x")</f>
        <v>x</v>
      </c>
      <c r="H15" s="13" t="e">
        <f>'[30]1'!$C$36</f>
        <v>#REF!</v>
      </c>
      <c r="I15" s="17" t="str">
        <f>_xlfn.IFNA(VLOOKUP($A15&amp;" ЕДДС",'[32]1'!$B$2:$E$60,2,0)/86400, "")</f>
        <v/>
      </c>
      <c r="J15" s="17" t="str">
        <f>_xlfn.IFNA(VLOOKUP($A15&amp;" ЕДДС",'[32]1'!$B$2:$E$60,3,0)/86400, "")</f>
        <v/>
      </c>
      <c r="K15" s="17" t="str">
        <f>_xlfn.IFNA(VLOOKUP($A15&amp;" ЕДДС",'[32]1'!$B$2:$E$60,4,0)/86400, "")</f>
        <v/>
      </c>
      <c r="L15" s="17" t="str">
        <f>_xlfn.IFNA(VLOOKUP($A15&amp;" ЕДДС",'[32]1'!$B$1:$E$60,1,0),"")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ЕДДС",'[29]1'!$B$2:$D$60000,2,0), "x")</f>
        <v>x</v>
      </c>
      <c r="C16" s="13" t="e">
        <f>'[30]1'!$C$40</f>
        <v>#REF!</v>
      </c>
      <c r="D16" s="14" t="str">
        <f>_xlfn.IFNA(VLOOKUP($A16,'[31]1'!$A$2:$B$28,2,0), "x")</f>
        <v>x</v>
      </c>
      <c r="E16" s="15" t="e">
        <f t="shared" si="0"/>
        <v>#VALUE!</v>
      </c>
      <c r="F16" s="13" t="e">
        <f>C16-H16-'[30]1'!$C$38</f>
        <v>#REF!</v>
      </c>
      <c r="G16" s="16" t="str">
        <f>_xlfn.IFNA(VLOOKUP($A16&amp;" ЕДДС",'[29]1'!$B$2:$D$60000,3,0), "x")</f>
        <v>x</v>
      </c>
      <c r="H16" s="13" t="e">
        <f>'[30]1'!$C$39</f>
        <v>#REF!</v>
      </c>
      <c r="I16" s="17" t="str">
        <f>_xlfn.IFNA(VLOOKUP($A16&amp;" ЕДДС",'[32]1'!$B$2:$E$60,2,0)/86400, "")</f>
        <v/>
      </c>
      <c r="J16" s="17" t="str">
        <f>_xlfn.IFNA(VLOOKUP($A16&amp;" ЕДДС",'[32]1'!$B$2:$E$60,3,0)/86400, "")</f>
        <v/>
      </c>
      <c r="K16" s="17" t="str">
        <f>_xlfn.IFNA(VLOOKUP($A16&amp;" ЕДДС",'[32]1'!$B$2:$E$60,4,0)/86400, "")</f>
        <v/>
      </c>
      <c r="L16" s="17" t="str">
        <f>_xlfn.IFNA(VLOOKUP($A16&amp;" ЕДДС",'[32]1'!$B$1:$E$60,1,0),"")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ЕДДС",'[29]1'!$B$2:$D$60000,2,0), "x")</f>
        <v>x</v>
      </c>
      <c r="C17" s="13" t="e">
        <f>'[30]1'!$C$43</f>
        <v>#REF!</v>
      </c>
      <c r="D17" s="14" t="str">
        <f>_xlfn.IFNA(VLOOKUP($A17,'[31]1'!$A$2:$B$28,2,0), "x")</f>
        <v>x</v>
      </c>
      <c r="E17" s="15" t="e">
        <f t="shared" si="0"/>
        <v>#VALUE!</v>
      </c>
      <c r="F17" s="13" t="e">
        <f>C17-H17-'[30]1'!$C$41</f>
        <v>#REF!</v>
      </c>
      <c r="G17" s="16" t="str">
        <f>_xlfn.IFNA(VLOOKUP($A17&amp;" ЕДДС",'[29]1'!$B$2:$D$60000,3,0), "x")</f>
        <v>x</v>
      </c>
      <c r="H17" s="13" t="e">
        <f>'[30]1'!$C$42</f>
        <v>#REF!</v>
      </c>
      <c r="I17" s="17" t="str">
        <f>_xlfn.IFNA(VLOOKUP($A17&amp;" ЕДДС",'[32]1'!$B$2:$E$60,2,0)/86400, "")</f>
        <v/>
      </c>
      <c r="J17" s="17" t="str">
        <f>_xlfn.IFNA(VLOOKUP($A17&amp;" ЕДДС",'[32]1'!$B$2:$E$60,3,0)/86400, "")</f>
        <v/>
      </c>
      <c r="K17" s="17" t="str">
        <f>_xlfn.IFNA(VLOOKUP($A17&amp;" ЕДДС",'[32]1'!$B$2:$E$60,4,0)/86400, "")</f>
        <v/>
      </c>
      <c r="L17" s="17" t="str">
        <f>_xlfn.IFNA(VLOOKUP($A17&amp;" ЕДДС",'[32]1'!$B$1:$E$60,1,0),"")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ЕДДС",'[29]1'!$B$2:$D$60000,2,0), "x")</f>
        <v>x</v>
      </c>
      <c r="C18" s="13" t="e">
        <f>'[30]1'!$C$46</f>
        <v>#REF!</v>
      </c>
      <c r="D18" s="14" t="str">
        <f>_xlfn.IFNA(VLOOKUP($A18,'[31]1'!$A$2:$B$28,2,0), "x")</f>
        <v>x</v>
      </c>
      <c r="E18" s="15" t="e">
        <f t="shared" si="0"/>
        <v>#VALUE!</v>
      </c>
      <c r="F18" s="13" t="e">
        <f>C18-H18-'[30]1'!$C$44</f>
        <v>#REF!</v>
      </c>
      <c r="G18" s="16" t="str">
        <f>_xlfn.IFNA(VLOOKUP($A18&amp;" ЕДДС",'[29]1'!$B$2:$D$60000,3,0), "x")</f>
        <v>x</v>
      </c>
      <c r="H18" s="13" t="e">
        <f>'[30]1'!$C$45</f>
        <v>#REF!</v>
      </c>
      <c r="I18" s="17" t="str">
        <f>_xlfn.IFNA(VLOOKUP($A18&amp;" ЕДДС",'[32]1'!$B$2:$E$60,2,0)/86400, "")</f>
        <v/>
      </c>
      <c r="J18" s="17" t="str">
        <f>_xlfn.IFNA(VLOOKUP($A18&amp;" ЕДДС",'[32]1'!$B$2:$E$60,3,0)/86400, "")</f>
        <v/>
      </c>
      <c r="K18" s="17" t="str">
        <f>_xlfn.IFNA(VLOOKUP($A18&amp;" ЕДДС",'[32]1'!$B$2:$E$60,4,0)/86400, "")</f>
        <v/>
      </c>
      <c r="L18" s="17" t="str">
        <f>_xlfn.IFNA(VLOOKUP($A18&amp;" ЕДДС",'[32]1'!$B$1:$E$60,1,0),"")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ЕДДС",'[29]1'!$B$2:$D$60000,2,0), "x")</f>
        <v>x</v>
      </c>
      <c r="C19" s="13" t="e">
        <f>'[30]1'!$C$49</f>
        <v>#REF!</v>
      </c>
      <c r="D19" s="14" t="str">
        <f>_xlfn.IFNA(VLOOKUP($A19,'[31]1'!$A$2:$B$28,2,0), "x")</f>
        <v>x</v>
      </c>
      <c r="E19" s="15" t="e">
        <f t="shared" si="0"/>
        <v>#VALUE!</v>
      </c>
      <c r="F19" s="13" t="e">
        <f>C19-H19-'[30]1'!$C$47</f>
        <v>#REF!</v>
      </c>
      <c r="G19" s="16" t="str">
        <f>_xlfn.IFNA(VLOOKUP($A19&amp;" ЕДДС",'[29]1'!$B$2:$D$60000,3,0), "x")</f>
        <v>x</v>
      </c>
      <c r="H19" s="13" t="e">
        <f>'[30]1'!$C$48</f>
        <v>#REF!</v>
      </c>
      <c r="I19" s="17" t="str">
        <f>_xlfn.IFNA(VLOOKUP($A19&amp;" ЕДДС",'[32]1'!$B$2:$E$60,2,0)/86400, "")</f>
        <v/>
      </c>
      <c r="J19" s="17" t="str">
        <f>_xlfn.IFNA(VLOOKUP($A19&amp;" ЕДДС",'[32]1'!$B$2:$E$60,3,0)/86400, "")</f>
        <v/>
      </c>
      <c r="K19" s="17" t="str">
        <f>_xlfn.IFNA(VLOOKUP($A19&amp;" ЕДДС",'[32]1'!$B$2:$E$60,4,0)/86400, "")</f>
        <v/>
      </c>
      <c r="L19" s="17" t="str">
        <f>_xlfn.IFNA(VLOOKUP($A19&amp;" ЕДДС",'[32]1'!$B$1:$E$60,1,0),"")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ЕДДС",'[29]1'!$B$2:$D$60000,2,0), "x")</f>
        <v>x</v>
      </c>
      <c r="C20" s="13" t="e">
        <f>'[30]1'!$C$52</f>
        <v>#REF!</v>
      </c>
      <c r="D20" s="14" t="str">
        <f>_xlfn.IFNA(VLOOKUP($A20,'[31]1'!$A$2:$B$28,2,0), "x")</f>
        <v>x</v>
      </c>
      <c r="E20" s="15" t="e">
        <f t="shared" si="0"/>
        <v>#VALUE!</v>
      </c>
      <c r="F20" s="13" t="e">
        <f>C20-H20-'[30]1'!$C$50</f>
        <v>#REF!</v>
      </c>
      <c r="G20" s="16" t="str">
        <f>_xlfn.IFNA(VLOOKUP($A20&amp;" ЕДДС",'[29]1'!$B$2:$D$60000,3,0), "x")</f>
        <v>x</v>
      </c>
      <c r="H20" s="13" t="e">
        <f>'[30]1'!$C$51</f>
        <v>#REF!</v>
      </c>
      <c r="I20" s="17" t="str">
        <f>_xlfn.IFNA(VLOOKUP($A20&amp;" ЕДДС",'[32]1'!$B$2:$E$60,2,0)/86400, "")</f>
        <v/>
      </c>
      <c r="J20" s="17" t="str">
        <f>_xlfn.IFNA(VLOOKUP($A20&amp;" ЕДДС",'[32]1'!$B$2:$E$60,3,0)/86400, "")</f>
        <v/>
      </c>
      <c r="K20" s="17" t="str">
        <f>_xlfn.IFNA(VLOOKUP($A20&amp;" ЕДДС",'[32]1'!$B$2:$E$60,4,0)/86400, "")</f>
        <v/>
      </c>
      <c r="L20" s="17" t="str">
        <f>_xlfn.IFNA(VLOOKUP($A20&amp;" ЕДДС",'[32]1'!$B$1:$E$60,1,0),"")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ЕДДС",'[29]1'!$B$2:$D$60000,2,0), "x")</f>
        <v>x</v>
      </c>
      <c r="C21" s="13" t="e">
        <f>'[30]1'!$C$55</f>
        <v>#REF!</v>
      </c>
      <c r="D21" s="14" t="str">
        <f>_xlfn.IFNA(VLOOKUP($A21,'[31]1'!$A$2:$B$28,2,0), "x")</f>
        <v>x</v>
      </c>
      <c r="E21" s="15" t="e">
        <f t="shared" si="0"/>
        <v>#VALUE!</v>
      </c>
      <c r="F21" s="13" t="e">
        <f>C21-H21-'[30]1'!$C$53</f>
        <v>#REF!</v>
      </c>
      <c r="G21" s="16" t="str">
        <f>_xlfn.IFNA(VLOOKUP($A21&amp;" ЕДДС",'[29]1'!$B$2:$D$60000,3,0), "x")</f>
        <v>x</v>
      </c>
      <c r="H21" s="13" t="e">
        <f>'[30]1'!$C$54</f>
        <v>#REF!</v>
      </c>
      <c r="I21" s="17" t="str">
        <f>_xlfn.IFNA(VLOOKUP($A21&amp;" ЕДДС",'[32]1'!$B$2:$E$60,2,0)/86400, "")</f>
        <v/>
      </c>
      <c r="J21" s="17" t="str">
        <f>_xlfn.IFNA(VLOOKUP($A21&amp;" ЕДДС",'[32]1'!$B$2:$E$60,3,0)/86400, "")</f>
        <v/>
      </c>
      <c r="K21" s="17" t="str">
        <f>_xlfn.IFNA(VLOOKUP($A21&amp;" ЕДДС",'[32]1'!$B$2:$E$60,4,0)/86400, "")</f>
        <v/>
      </c>
      <c r="L21" s="17" t="str">
        <f>_xlfn.IFNA(VLOOKUP($A21&amp;" ЕДДС",'[32]1'!$B$1:$E$60,1,0),"")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_xlfn.IFNA(VLOOKUP("ЕДДС",'[29]1'!$B$2:$D$60000,2,0), "x")</f>
        <v>x</v>
      </c>
      <c r="C22" s="13" t="e">
        <f>'[30]1'!$C$58</f>
        <v>#REF!</v>
      </c>
      <c r="D22" s="14" t="str">
        <f>_xlfn.IFNA(VLOOKUP($A22,'[31]1'!$A$2:$B$28,2,0), "x")</f>
        <v>x</v>
      </c>
      <c r="E22" s="15" t="e">
        <f t="shared" si="0"/>
        <v>#VALUE!</v>
      </c>
      <c r="F22" s="13" t="e">
        <f>C22-H22-'[30]1'!$C$56</f>
        <v>#REF!</v>
      </c>
      <c r="G22" s="16" t="str">
        <f>_xlfn.IFNA(VLOOKUP("ЕДДС",'[29]1'!$B$2:$D$60000,3,0), "x")</f>
        <v>x</v>
      </c>
      <c r="H22" s="13" t="e">
        <f>'[30]1'!$C$57</f>
        <v>#REF!</v>
      </c>
      <c r="I22" s="17" t="str">
        <f>_xlfn.IFNA(VLOOKUP("ЕДДС",'[32]1'!$B$2:$E$60,2,0)/86400, "")</f>
        <v/>
      </c>
      <c r="J22" s="17" t="str">
        <f>_xlfn.IFNA(VLOOKUP("ЕДДС",'[32]1'!$B$2:$E$60,3,0)/86400, "")</f>
        <v/>
      </c>
      <c r="K22" s="17" t="str">
        <f>_xlfn.IFNA(VLOOKUP("ЕДДС",'[32]1'!$B$2:$E$60,4,0)/86400, "")</f>
        <v/>
      </c>
      <c r="L22" s="17" t="str">
        <f>_xlfn.IFNA(VLOOKUP("ЕДДС",'[32]1'!$B$1:$E$60,1,0),"")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ЕДДС",'[29]1'!$B$2:$D$60000,2,0), "x")</f>
        <v>x</v>
      </c>
      <c r="C23" s="13" t="e">
        <f>'[30]1'!$C$61</f>
        <v>#REF!</v>
      </c>
      <c r="D23" s="14" t="str">
        <f>_xlfn.IFNA(VLOOKUP("Смоленский Р-Н",'[31]1'!$A$2:$B$28,2,0), "x")</f>
        <v>x</v>
      </c>
      <c r="E23" s="15" t="e">
        <f t="shared" si="0"/>
        <v>#VALUE!</v>
      </c>
      <c r="F23" s="13" t="e">
        <f>C23-H23-'[30]1'!$C$59</f>
        <v>#REF!</v>
      </c>
      <c r="G23" s="16" t="str">
        <f>_xlfn.IFNA(VLOOKUP($A23&amp;" ЕДДС",'[29]1'!$B$2:$D$60000,3,0), "x")</f>
        <v>x</v>
      </c>
      <c r="H23" s="13" t="e">
        <f>'[30]1'!$C$60</f>
        <v>#REF!</v>
      </c>
      <c r="I23" s="17" t="str">
        <f>_xlfn.IFNA(VLOOKUP($A23&amp;" ЕДДС",'[32]1'!$B$2:$E$60,2,0)/86400, "")</f>
        <v/>
      </c>
      <c r="J23" s="17" t="str">
        <f>_xlfn.IFNA(VLOOKUP($A23&amp;" ЕДДС",'[32]1'!$B$2:$E$60,3,0)/86400, "")</f>
        <v/>
      </c>
      <c r="K23" s="17" t="str">
        <f>_xlfn.IFNA(VLOOKUP($A23&amp;" ЕДДС",'[32]1'!$B$2:$E$60,4,0)/86400, "")</f>
        <v/>
      </c>
      <c r="L23" s="17" t="str">
        <f>_xlfn.IFNA(VLOOKUP($A23&amp;" ЕДДС",'[32]1'!$B$1:$E$60,1,0),"")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ЕДДС",'[29]1'!$B$2:$D$60000,2,0), "x")</f>
        <v>x</v>
      </c>
      <c r="C24" s="13" t="e">
        <f>'[30]1'!$C$64</f>
        <v>#REF!</v>
      </c>
      <c r="D24" s="14" t="str">
        <f>_xlfn.IFNA(VLOOKUP($A24,'[31]1'!$A$2:$B$28,2,0), "x")</f>
        <v>x</v>
      </c>
      <c r="E24" s="15" t="e">
        <f t="shared" si="0"/>
        <v>#VALUE!</v>
      </c>
      <c r="F24" s="13" t="e">
        <f>C24-H24-'[30]1'!$C$62</f>
        <v>#REF!</v>
      </c>
      <c r="G24" s="16" t="str">
        <f>_xlfn.IFNA(VLOOKUP($A24&amp;" ЕДДС",'[29]1'!$B$2:$D$60000,3,0), "x")</f>
        <v>x</v>
      </c>
      <c r="H24" s="13" t="e">
        <f>'[30]1'!$C$63</f>
        <v>#REF!</v>
      </c>
      <c r="I24" s="17" t="str">
        <f>_xlfn.IFNA(VLOOKUP($A24&amp;" ЕДДС",'[32]1'!$B$2:$E$60,2,0)/86400, "")</f>
        <v/>
      </c>
      <c r="J24" s="17" t="str">
        <f>_xlfn.IFNA(VLOOKUP($A24&amp;" ЕДДС",'[32]1'!$B$2:$E$60,3,0)/86400, "")</f>
        <v/>
      </c>
      <c r="K24" s="17" t="str">
        <f>_xlfn.IFNA(VLOOKUP($A24&amp;" ЕДДС",'[32]1'!$B$2:$E$60,4,0)/86400, "")</f>
        <v/>
      </c>
      <c r="L24" s="17" t="str">
        <f>_xlfn.IFNA(VLOOKUP($A24&amp;" ЕДДС",'[32]1'!$B$1:$E$60,1,0),"")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ЕДДС",'[29]1'!$B$2:$D$60000,2,0), "x")</f>
        <v>x</v>
      </c>
      <c r="C25" s="13" t="e">
        <f>'[30]1'!$C$67</f>
        <v>#REF!</v>
      </c>
      <c r="D25" s="14" t="str">
        <f>_xlfn.IFNA(VLOOKUP($A25,'[31]1'!$A$2:$B$28,2,0), "x")</f>
        <v>x</v>
      </c>
      <c r="E25" s="15" t="e">
        <f t="shared" si="0"/>
        <v>#VALUE!</v>
      </c>
      <c r="F25" s="13" t="e">
        <f>C25-H25-'[30]1'!$C$65</f>
        <v>#REF!</v>
      </c>
      <c r="G25" s="16" t="str">
        <f>_xlfn.IFNA(VLOOKUP($A25&amp;" ЕДДС",'[29]1'!$B$2:$D$60000,3,0), "x")</f>
        <v>x</v>
      </c>
      <c r="H25" s="13" t="e">
        <f>'[30]1'!$C$66</f>
        <v>#REF!</v>
      </c>
      <c r="I25" s="17" t="str">
        <f>_xlfn.IFNA(VLOOKUP($A25&amp;" ЕДДС",'[32]1'!$B$2:$E$60,2,0)/86400, "")</f>
        <v/>
      </c>
      <c r="J25" s="17" t="str">
        <f>_xlfn.IFNA(VLOOKUP($A25&amp;" ЕДДС",'[32]1'!$B$2:$E$60,3,0)/86400, "")</f>
        <v/>
      </c>
      <c r="K25" s="17" t="str">
        <f>_xlfn.IFNA(VLOOKUP($A25&amp;" ЕДДС",'[32]1'!$B$2:$E$60,4,0)/86400, "")</f>
        <v/>
      </c>
      <c r="L25" s="17" t="str">
        <f>_xlfn.IFNA(VLOOKUP($A25&amp;" ЕДДС",'[32]1'!$B$1:$E$60,1,0),"")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ЕДДС",'[29]1'!$B$2:$D$60000,2,0), "x")</f>
        <v>x</v>
      </c>
      <c r="C26" s="13" t="e">
        <f>'[30]1'!$C$70</f>
        <v>#REF!</v>
      </c>
      <c r="D26" s="14" t="str">
        <f>_xlfn.IFNA(VLOOKUP($A26,'[31]1'!$A$2:$B$28,2,0), "x")</f>
        <v>x</v>
      </c>
      <c r="E26" s="15" t="e">
        <f t="shared" si="0"/>
        <v>#VALUE!</v>
      </c>
      <c r="F26" s="13" t="e">
        <f>C26-H26-'[30]1'!$C$68</f>
        <v>#REF!</v>
      </c>
      <c r="G26" s="16" t="str">
        <f>_xlfn.IFNA(VLOOKUP($A26&amp;" ЕДДС",'[29]1'!$B$2:$D$60000,3,0), "x")</f>
        <v>x</v>
      </c>
      <c r="H26" s="13" t="e">
        <f>'[30]1'!$C$69</f>
        <v>#REF!</v>
      </c>
      <c r="I26" s="17" t="str">
        <f>_xlfn.IFNA(VLOOKUP($A26&amp;" ЕДДС",'[32]1'!$B$2:$E$60,2,0)/86400, "")</f>
        <v/>
      </c>
      <c r="J26" s="17" t="str">
        <f>_xlfn.IFNA(VLOOKUP($A26&amp;" ЕДДС",'[32]1'!$B$2:$E$60,3,0)/86400, "")</f>
        <v/>
      </c>
      <c r="K26" s="17" t="str">
        <f>_xlfn.IFNA(VLOOKUP($A26&amp;" ЕДДС",'[32]1'!$B$2:$E$60,4,0)/86400, "")</f>
        <v/>
      </c>
      <c r="L26" s="17" t="str">
        <f>_xlfn.IFNA(VLOOKUP($A26&amp;" ЕДДС",'[32]1'!$B$1:$E$60,1,0),"")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ЕДДС",'[29]1'!$B$2:$D$60000,2,0), "x")</f>
        <v>x</v>
      </c>
      <c r="C27" s="13" t="e">
        <f>'[30]1'!$C$73</f>
        <v>#REF!</v>
      </c>
      <c r="D27" s="14" t="str">
        <f>_xlfn.IFNA(VLOOKUP("Х.Жирковский",'[31]1'!$A$2:$B$28,2,0), "x")</f>
        <v>x</v>
      </c>
      <c r="E27" s="15" t="e">
        <f t="shared" si="0"/>
        <v>#VALUE!</v>
      </c>
      <c r="F27" s="13" t="e">
        <f>C27-H27-'[30]1'!$C$71</f>
        <v>#REF!</v>
      </c>
      <c r="G27" s="16" t="str">
        <f>_xlfn.IFNA(VLOOKUP($A27&amp;" ЕДДС",'[29]1'!$B$2:$D$60000,3,0), "x")</f>
        <v>x</v>
      </c>
      <c r="H27" s="13" t="e">
        <f>'[30]1'!$C$72</f>
        <v>#REF!</v>
      </c>
      <c r="I27" s="17" t="str">
        <f>_xlfn.IFNA(VLOOKUP($A27&amp;" ЕДДС",'[32]1'!$B$2:$E$60,2,0)/86400, "")</f>
        <v/>
      </c>
      <c r="J27" s="17" t="str">
        <f>_xlfn.IFNA(VLOOKUP($A27&amp;" ЕДДС",'[32]1'!$B$2:$E$60,3,0)/86400, "")</f>
        <v/>
      </c>
      <c r="K27" s="17" t="str">
        <f>_xlfn.IFNA(VLOOKUP($A27&amp;" ЕДДС",'[32]1'!$B$2:$E$60,4,0)/86400, "")</f>
        <v/>
      </c>
      <c r="L27" s="17" t="str">
        <f>_xlfn.IFNA(VLOOKUP($A27&amp;" ЕДДС",'[32]1'!$B$1:$E$60,1,0),"")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ЕДДС",'[29]1'!$B$2:$D$60000,2,0), "x")</f>
        <v>x</v>
      </c>
      <c r="C28" s="13" t="e">
        <f>'[30]1'!$C$76</f>
        <v>#REF!</v>
      </c>
      <c r="D28" s="14" t="str">
        <f>_xlfn.IFNA(VLOOKUP($A28,'[31]1'!$A$2:$B$28,2,0), "x")</f>
        <v>x</v>
      </c>
      <c r="E28" s="15" t="e">
        <f t="shared" si="0"/>
        <v>#VALUE!</v>
      </c>
      <c r="F28" s="13" t="e">
        <f>C28-H28-'[30]1'!$C$74</f>
        <v>#REF!</v>
      </c>
      <c r="G28" s="16" t="str">
        <f>_xlfn.IFNA(VLOOKUP($A28&amp;" ЕДДС",'[29]1'!$B$2:$D$60000,3,0), "x")</f>
        <v>x</v>
      </c>
      <c r="H28" s="13" t="e">
        <f>'[30]1'!$C$75</f>
        <v>#REF!</v>
      </c>
      <c r="I28" s="17" t="str">
        <f>_xlfn.IFNA(VLOOKUP($A28&amp;" ЕДДС",'[32]1'!$B$2:$E$60,2,0)/86400, "")</f>
        <v/>
      </c>
      <c r="J28" s="17" t="str">
        <f>_xlfn.IFNA(VLOOKUP($A28&amp;" ЕДДС",'[32]1'!$B$2:$E$60,3,0)/86400, "")</f>
        <v/>
      </c>
      <c r="K28" s="17" t="str">
        <f>_xlfn.IFNA(VLOOKUP($A28&amp;" ЕДДС",'[32]1'!$B$2:$E$60,4,0)/86400, "")</f>
        <v/>
      </c>
      <c r="L28" s="17" t="str">
        <f>_xlfn.IFNA(VLOOKUP($A28&amp;" ЕДДС",'[32]1'!$B$1:$E$60,1,0),"")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ЕДДС",'[29]1'!$B$2:$D$60000,2,0), "x")</f>
        <v>x</v>
      </c>
      <c r="C29" s="13" t="e">
        <f>'[30]1'!$C$79</f>
        <v>#REF!</v>
      </c>
      <c r="D29" s="14" t="str">
        <f>_xlfn.IFNA(VLOOKUP($A29,'[31]1'!$A$2:$B$28,2,0), "x")</f>
        <v>x</v>
      </c>
      <c r="E29" s="15" t="e">
        <f t="shared" si="0"/>
        <v>#VALUE!</v>
      </c>
      <c r="F29" s="13" t="e">
        <f>C29-H29-'[30]1'!$C$77</f>
        <v>#REF!</v>
      </c>
      <c r="G29" s="16" t="str">
        <f>_xlfn.IFNA(VLOOKUP($A29&amp;" ЕДДС",'[29]1'!$B$2:$D$60000,3,0), "x")</f>
        <v>x</v>
      </c>
      <c r="H29" s="13" t="e">
        <f>'[30]1'!$C$78</f>
        <v>#REF!</v>
      </c>
      <c r="I29" s="17" t="str">
        <f>_xlfn.IFNA(VLOOKUP($A29&amp;" ЕДДС",'[32]1'!$B$2:$E$60,2,0)/86400, "")</f>
        <v/>
      </c>
      <c r="J29" s="17" t="str">
        <f>_xlfn.IFNA(VLOOKUP($A29&amp;" ЕДДС",'[32]1'!$B$2:$E$60,3,0)/86400, "")</f>
        <v/>
      </c>
      <c r="K29" s="17" t="str">
        <f>_xlfn.IFNA(VLOOKUP($A29&amp;" ЕДДС",'[32]1'!$B$2:$E$60,4,0)/86400, "")</f>
        <v/>
      </c>
      <c r="L29" s="17" t="str">
        <f>_xlfn.IFNA(VLOOKUP($A29&amp;" ЕДДС",'[32]1'!$B$1:$E$60,1,0),"")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ЕДДС",'[29]1'!$B$2:$D$60000,2,0), "x")</f>
        <v>x</v>
      </c>
      <c r="C30" s="13" t="e">
        <f>'[30]1'!$C$82</f>
        <v>#REF!</v>
      </c>
      <c r="D30" s="14" t="str">
        <f>_xlfn.IFNA(VLOOKUP($A30,'[31]1'!$A$2:$B$28,2,0), "x")</f>
        <v>x</v>
      </c>
      <c r="E30" s="15" t="e">
        <f t="shared" si="0"/>
        <v>#VALUE!</v>
      </c>
      <c r="F30" s="13" t="e">
        <f>C30-H30-'[30]1'!$C$80</f>
        <v>#REF!</v>
      </c>
      <c r="G30" s="16" t="str">
        <f>_xlfn.IFNA(VLOOKUP($A30&amp;" ЕДДС",'[29]1'!$B$2:$D$60000,3,0), "x")</f>
        <v>x</v>
      </c>
      <c r="H30" s="13" t="e">
        <f>'[30]1'!$C$81</f>
        <v>#REF!</v>
      </c>
      <c r="I30" s="17" t="str">
        <f>_xlfn.IFNA(VLOOKUP($A30&amp;" ЕДДС",'[32]1'!$B$2:$E$60,2,0)/86400, "")</f>
        <v/>
      </c>
      <c r="J30" s="17" t="str">
        <f>_xlfn.IFNA(VLOOKUP($A30&amp;" ЕДДС",'[32]1'!$B$2:$E$60,3,0)/86400, "")</f>
        <v/>
      </c>
      <c r="K30" s="17" t="str">
        <f>_xlfn.IFNA(VLOOKUP($A30&amp;" ЕДДС",'[32]1'!$B$2:$E$60,4,0)/86400, "")</f>
        <v/>
      </c>
      <c r="L30" s="17" t="str">
        <f>_xlfn.IFNA(VLOOKUP($A30&amp;" ЕДДС",'[32]1'!$B$1:$E$60,1,0),"")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3" priority="2" operator="equal">
      <formula>0</formula>
    </cfRule>
    <cfRule type="cellIs" dxfId="3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ЕДДС",'[33]1'!$B$2:$D$60000,2,0), "x")</f>
        <v>x</v>
      </c>
      <c r="C4" s="13" t="e">
        <f>'[34]1'!$C$4</f>
        <v>#REF!</v>
      </c>
      <c r="D4" s="14" t="str">
        <f>_xlfn.IFNA(VLOOKUP($A4,'[35]1'!$A$2:$B$28,2,0), "x")</f>
        <v>x</v>
      </c>
      <c r="E4" s="15" t="e">
        <f t="shared" ref="E4:E30" si="0">B4-D4-G4</f>
        <v>#VALUE!</v>
      </c>
      <c r="F4" s="13" t="e">
        <f>C4-H4-'[34]1'!$C$2</f>
        <v>#REF!</v>
      </c>
      <c r="G4" s="16" t="str">
        <f>_xlfn.IFNA(VLOOKUP($A4&amp;" ЕДДС",'[33]1'!$B$2:$D$60000,3,0), "x")</f>
        <v>x</v>
      </c>
      <c r="H4" s="13" t="e">
        <f>'[34]1'!$C$3</f>
        <v>#REF!</v>
      </c>
      <c r="I4" s="17" t="str">
        <f>_xlfn.IFNA(VLOOKUP($A4&amp;" ЕДДС",'[36]1'!$B$2:$E$60,2,0)/86400, "")</f>
        <v/>
      </c>
      <c r="J4" s="17" t="str">
        <f>_xlfn.IFNA(VLOOKUP($A4&amp;" ЕДДС",'[36]1'!$B$2:$E$60,3,0)/86400, "")</f>
        <v/>
      </c>
      <c r="K4" s="17" t="str">
        <f>_xlfn.IFNA(VLOOKUP($A4&amp;" ЕДДС",'[36]1'!$B$2:$E$60,4,0)/86400, "")</f>
        <v/>
      </c>
      <c r="L4" s="17" t="str">
        <f>_xlfn.IFNA(VLOOKUP($A4&amp;" ЕДДС",'[36]1'!$B$1:$E$60,1,0),"")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ЕДДС",'[33]1'!$B$2:$D$60000,2,0), "x")</f>
        <v>x</v>
      </c>
      <c r="C5" s="13" t="e">
        <f>'[34]1'!$C$7</f>
        <v>#REF!</v>
      </c>
      <c r="D5" s="14" t="str">
        <f>_xlfn.IFNA(VLOOKUP($A5,'[35]1'!$A$2:$B$28,2,0), "x")</f>
        <v>x</v>
      </c>
      <c r="E5" s="15" t="e">
        <f t="shared" si="0"/>
        <v>#VALUE!</v>
      </c>
      <c r="F5" s="13" t="e">
        <f>C5-H5-'[34]1'!$C$5</f>
        <v>#REF!</v>
      </c>
      <c r="G5" s="16" t="str">
        <f>_xlfn.IFNA(VLOOKUP($A5&amp;" ЕДДС",'[33]1'!$B$2:$D$60000,3,0), "x")</f>
        <v>x</v>
      </c>
      <c r="H5" s="13" t="e">
        <f>'[34]1'!$C$6</f>
        <v>#REF!</v>
      </c>
      <c r="I5" s="17" t="str">
        <f>_xlfn.IFNA(VLOOKUP($A5&amp;" ЕДДС",'[36]1'!$B$2:$E$60,2,0)/86400, "")</f>
        <v/>
      </c>
      <c r="J5" s="17" t="str">
        <f>_xlfn.IFNA(VLOOKUP($A5&amp;" ЕДДС",'[36]1'!$B$2:$E$60,3,0)/86400, "")</f>
        <v/>
      </c>
      <c r="K5" s="17" t="str">
        <f>_xlfn.IFNA(VLOOKUP($A5&amp;" ЕДДС",'[36]1'!$B$2:$E$60,4,0)/86400, "")</f>
        <v/>
      </c>
      <c r="L5" s="17" t="str">
        <f>_xlfn.IFNA(VLOOKUP($A5&amp;" ЕДДС",'[36]1'!$B$1:$E$60,1,0),"")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ЕДДС",'[33]1'!$B$2:$D$60000,2,0), "x")</f>
        <v>x</v>
      </c>
      <c r="C6" s="13" t="e">
        <f>'[34]1'!$C$10</f>
        <v>#REF!</v>
      </c>
      <c r="D6" s="14" t="str">
        <f>_xlfn.IFNA(VLOOKUP($A6,'[35]1'!$A$2:$B$28,2,0), "x")</f>
        <v>x</v>
      </c>
      <c r="E6" s="15" t="e">
        <f t="shared" si="0"/>
        <v>#VALUE!</v>
      </c>
      <c r="F6" s="13" t="e">
        <f>C6-H6-'[34]1'!$C$8</f>
        <v>#REF!</v>
      </c>
      <c r="G6" s="16" t="str">
        <f>_xlfn.IFNA(VLOOKUP($A6&amp;" ЕДДС",'[33]1'!$B$2:$D$60000,3,0), "x")</f>
        <v>x</v>
      </c>
      <c r="H6" s="13" t="e">
        <f>'[34]1'!$C$9</f>
        <v>#REF!</v>
      </c>
      <c r="I6" s="17" t="str">
        <f>_xlfn.IFNA(VLOOKUP($A6&amp;" ЕДДС",'[36]1'!$B$2:$E$60,2,0)/86400, "")</f>
        <v/>
      </c>
      <c r="J6" s="17" t="str">
        <f>_xlfn.IFNA(VLOOKUP($A6&amp;" ЕДДС",'[36]1'!$B$2:$E$60,3,0)/86400, "")</f>
        <v/>
      </c>
      <c r="K6" s="17" t="str">
        <f>_xlfn.IFNA(VLOOKUP($A6&amp;" ЕДДС",'[36]1'!$B$2:$E$60,4,0)/86400, "")</f>
        <v/>
      </c>
      <c r="L6" s="17" t="str">
        <f>_xlfn.IFNA(VLOOKUP($A6&amp;" ЕДДС",'[36]1'!$B$1:$E$60,1,0),"")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ЕДДС",'[33]1'!$B$2:$D$60000,2,0), "x")</f>
        <v>x</v>
      </c>
      <c r="C7" s="13" t="e">
        <f>'[34]1'!$C$13</f>
        <v>#REF!</v>
      </c>
      <c r="D7" s="14" t="str">
        <f>_xlfn.IFNA(VLOOKUP($A7,'[35]1'!$A$2:$B$28,2,0), "x")</f>
        <v>x</v>
      </c>
      <c r="E7" s="15" t="e">
        <f t="shared" si="0"/>
        <v>#VALUE!</v>
      </c>
      <c r="F7" s="13" t="e">
        <f>C7-H7-'[34]1'!$C$11</f>
        <v>#REF!</v>
      </c>
      <c r="G7" s="16" t="str">
        <f>_xlfn.IFNA(VLOOKUP($A7&amp;" ЕДДС",'[33]1'!$B$2:$D$60000,3,0), "x")</f>
        <v>x</v>
      </c>
      <c r="H7" s="13" t="e">
        <f>'[34]1'!$C$12</f>
        <v>#REF!</v>
      </c>
      <c r="I7" s="17" t="str">
        <f>_xlfn.IFNA(VLOOKUP($A7&amp;" ЕДДС",'[36]1'!$B$2:$E$60,2,0)/86400, "")</f>
        <v/>
      </c>
      <c r="J7" s="17" t="str">
        <f>_xlfn.IFNA(VLOOKUP($A7&amp;" ЕДДС",'[36]1'!$B$2:$E$60,3,0)/86400, "")</f>
        <v/>
      </c>
      <c r="K7" s="17" t="str">
        <f>_xlfn.IFNA(VLOOKUP($A7&amp;" ЕДДС",'[36]1'!$B$2:$E$60,4,0)/86400, "")</f>
        <v/>
      </c>
      <c r="L7" s="17" t="str">
        <f>_xlfn.IFNA(VLOOKUP($A7&amp;" ЕДДС",'[36]1'!$B$1:$E$60,1,0),"")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ЕДДС",'[33]1'!$B$2:$D$60000,2,0), "x")</f>
        <v>x</v>
      </c>
      <c r="C8" s="13" t="e">
        <f>'[34]1'!$C$16</f>
        <v>#REF!</v>
      </c>
      <c r="D8" s="14" t="str">
        <f>_xlfn.IFNA(VLOOKUP($A8,'[35]1'!$A$2:$B$28,2,0), "x")</f>
        <v>x</v>
      </c>
      <c r="E8" s="15" t="e">
        <f t="shared" si="0"/>
        <v>#VALUE!</v>
      </c>
      <c r="F8" s="13" t="e">
        <f>C8-H8-'[34]1'!$C$14</f>
        <v>#REF!</v>
      </c>
      <c r="G8" s="16" t="str">
        <f>_xlfn.IFNA(VLOOKUP($A8&amp;" ЕДДС",'[33]1'!$B$2:$D$60000,3,0), "x")</f>
        <v>x</v>
      </c>
      <c r="H8" s="13" t="e">
        <f>'[34]1'!$C$15</f>
        <v>#REF!</v>
      </c>
      <c r="I8" s="17" t="str">
        <f>_xlfn.IFNA(VLOOKUP($A8&amp;" ЕДДС",'[36]1'!$B$2:$E$60,2,0)/86400, "")</f>
        <v/>
      </c>
      <c r="J8" s="17" t="str">
        <f>_xlfn.IFNA(VLOOKUP($A8&amp;" ЕДДС",'[36]1'!$B$2:$E$60,3,0)/86400, "")</f>
        <v/>
      </c>
      <c r="K8" s="17" t="str">
        <f>_xlfn.IFNA(VLOOKUP($A8&amp;" ЕДДС",'[36]1'!$B$2:$E$60,4,0)/86400, "")</f>
        <v/>
      </c>
      <c r="L8" s="17" t="str">
        <f>_xlfn.IFNA(VLOOKUP($A8&amp;" ЕДДС",'[36]1'!$B$1:$E$60,1,0),"")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ЕДДС",'[33]1'!$B$2:$D$60000,2,0), "x")</f>
        <v>x</v>
      </c>
      <c r="C9" s="13" t="e">
        <f>'[34]1'!$C$19</f>
        <v>#REF!</v>
      </c>
      <c r="D9" s="14" t="str">
        <f>_xlfn.IFNA(VLOOKUP($A9,'[35]1'!$A$2:$B$28,2,0), "x")</f>
        <v>x</v>
      </c>
      <c r="E9" s="15" t="e">
        <f t="shared" si="0"/>
        <v>#VALUE!</v>
      </c>
      <c r="F9" s="13" t="e">
        <f>C9-H9-'[34]1'!$C$17</f>
        <v>#REF!</v>
      </c>
      <c r="G9" s="16" t="str">
        <f>_xlfn.IFNA(VLOOKUP($A9&amp;" ЕДДС",'[33]1'!$B$2:$D$60000,3,0), "x")</f>
        <v>x</v>
      </c>
      <c r="H9" s="13" t="e">
        <f>'[34]1'!$C$18</f>
        <v>#REF!</v>
      </c>
      <c r="I9" s="17" t="str">
        <f>_xlfn.IFNA(VLOOKUP($A9&amp;" ЕДДС",'[36]1'!$B$2:$E$60,2,0)/86400, "")</f>
        <v/>
      </c>
      <c r="J9" s="17" t="str">
        <f>_xlfn.IFNA(VLOOKUP($A9&amp;" ЕДДС",'[36]1'!$B$2:$E$60,3,0)/86400, "")</f>
        <v/>
      </c>
      <c r="K9" s="17" t="str">
        <f>_xlfn.IFNA(VLOOKUP($A9&amp;" ЕДДС",'[36]1'!$B$2:$E$60,4,0)/86400, "")</f>
        <v/>
      </c>
      <c r="L9" s="17" t="str">
        <f>_xlfn.IFNA(VLOOKUP($A9&amp;" ЕДДС",'[36]1'!$B$1:$E$60,1,0),"")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ЕДДС",'[33]1'!$B$2:$D$60000,2,0), "x")</f>
        <v>x</v>
      </c>
      <c r="C10" s="13" t="e">
        <f>'[34]1'!$C$22</f>
        <v>#REF!</v>
      </c>
      <c r="D10" s="14" t="str">
        <f>_xlfn.IFNA(VLOOKUP($A10,'[35]1'!$A$2:$B$28,2,0), "x")</f>
        <v>x</v>
      </c>
      <c r="E10" s="15" t="e">
        <f t="shared" si="0"/>
        <v>#VALUE!</v>
      </c>
      <c r="F10" s="13" t="e">
        <f>C10-H10-'[34]1'!$C$20</f>
        <v>#REF!</v>
      </c>
      <c r="G10" s="16" t="str">
        <f>_xlfn.IFNA(VLOOKUP($A10&amp;" ЕДДС",'[33]1'!$B$2:$D$60000,3,0), "x")</f>
        <v>x</v>
      </c>
      <c r="H10" s="13" t="e">
        <f>'[34]1'!$C$21</f>
        <v>#REF!</v>
      </c>
      <c r="I10" s="17" t="str">
        <f>_xlfn.IFNA(VLOOKUP($A10&amp;" ЕДДС",'[36]1'!$B$2:$E$60,2,0)/86400, "")</f>
        <v/>
      </c>
      <c r="J10" s="17" t="str">
        <f>_xlfn.IFNA(VLOOKUP($A10&amp;" ЕДДС",'[36]1'!$B$2:$E$60,3,0)/86400, "")</f>
        <v/>
      </c>
      <c r="K10" s="17" t="str">
        <f>_xlfn.IFNA(VLOOKUP($A10&amp;" ЕДДС",'[36]1'!$B$2:$E$60,4,0)/86400, "")</f>
        <v/>
      </c>
      <c r="L10" s="17" t="str">
        <f>_xlfn.IFNA(VLOOKUP($A10&amp;" ЕДДС",'[36]1'!$B$1:$E$60,1,0),"")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ЕДДС",'[33]1'!$B$2:$D$60000,2,0), "x")</f>
        <v>x</v>
      </c>
      <c r="C11" s="13" t="e">
        <f>'[34]1'!$C$25</f>
        <v>#REF!</v>
      </c>
      <c r="D11" s="14" t="str">
        <f>_xlfn.IFNA(VLOOKUP($A11,'[35]1'!$A$2:$B$28,2,0), "x")</f>
        <v>x</v>
      </c>
      <c r="E11" s="15" t="e">
        <f t="shared" si="0"/>
        <v>#VALUE!</v>
      </c>
      <c r="F11" s="13" t="e">
        <f>C11-H11-'[34]1'!$C$23</f>
        <v>#REF!</v>
      </c>
      <c r="G11" s="16" t="str">
        <f>_xlfn.IFNA(VLOOKUP($A11&amp;" ЕДДС",'[33]1'!$B$2:$D$60000,3,0), "x")</f>
        <v>x</v>
      </c>
      <c r="H11" s="13" t="e">
        <f>'[34]1'!$C$24</f>
        <v>#REF!</v>
      </c>
      <c r="I11" s="17" t="str">
        <f>_xlfn.IFNA(VLOOKUP($A11&amp;" ЕДДС",'[36]1'!$B$2:$E$60,2,0)/86400, "")</f>
        <v/>
      </c>
      <c r="J11" s="17" t="str">
        <f>_xlfn.IFNA(VLOOKUP($A11&amp;" ЕДДС",'[36]1'!$B$2:$E$60,3,0)/86400, "")</f>
        <v/>
      </c>
      <c r="K11" s="17" t="str">
        <f>_xlfn.IFNA(VLOOKUP($A11&amp;" ЕДДС",'[36]1'!$B$2:$E$60,4,0)/86400, "")</f>
        <v/>
      </c>
      <c r="L11" s="17" t="str">
        <f>_xlfn.IFNA(VLOOKUP($A11&amp;" ЕДДС",'[36]1'!$B$1:$E$60,1,0),"")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ЕДДС",'[33]1'!$B$2:$D$60000,2,0), "x")</f>
        <v>x</v>
      </c>
      <c r="C12" s="13" t="e">
        <f>'[34]1'!$C$28</f>
        <v>#REF!</v>
      </c>
      <c r="D12" s="14" t="str">
        <f>_xlfn.IFNA(VLOOKUP($A12,'[35]1'!$A$2:$B$28,2,0), "x")</f>
        <v>x</v>
      </c>
      <c r="E12" s="15" t="e">
        <f t="shared" si="0"/>
        <v>#VALUE!</v>
      </c>
      <c r="F12" s="13" t="e">
        <f>C12-H12-'[34]1'!$C$26</f>
        <v>#REF!</v>
      </c>
      <c r="G12" s="16" t="str">
        <f>_xlfn.IFNA(VLOOKUP($A12&amp;" ЕДДС",'[33]1'!$B$2:$D$60000,3,0), "x")</f>
        <v>x</v>
      </c>
      <c r="H12" s="13" t="e">
        <f>'[34]1'!$C$27</f>
        <v>#REF!</v>
      </c>
      <c r="I12" s="17" t="str">
        <f>_xlfn.IFNA(VLOOKUP($A12&amp;" ЕДДС",'[36]1'!$B$2:$E$60,2,0)/86400, "")</f>
        <v/>
      </c>
      <c r="J12" s="17" t="str">
        <f>_xlfn.IFNA(VLOOKUP($A12&amp;" ЕДДС",'[36]1'!$B$2:$E$60,3,0)/86400, "")</f>
        <v/>
      </c>
      <c r="K12" s="17" t="str">
        <f>_xlfn.IFNA(VLOOKUP($A12&amp;" ЕДДС",'[36]1'!$B$2:$E$60,4,0)/86400, "")</f>
        <v/>
      </c>
      <c r="L12" s="17" t="str">
        <f>_xlfn.IFNA(VLOOKUP($A12&amp;" ЕДДС",'[36]1'!$B$1:$E$60,1,0),"")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ЕДДС",'[33]1'!$B$2:$D$60000,2,0), "x")</f>
        <v>x</v>
      </c>
      <c r="C13" s="13" t="e">
        <f>'[34]1'!$C$31</f>
        <v>#REF!</v>
      </c>
      <c r="D13" s="14" t="str">
        <f>_xlfn.IFNA(VLOOKUP($A13,'[35]1'!$A$2:$B$28,2,0), "x")</f>
        <v>x</v>
      </c>
      <c r="E13" s="15" t="e">
        <f t="shared" si="0"/>
        <v>#VALUE!</v>
      </c>
      <c r="F13" s="13" t="e">
        <f>C13-H13-'[34]1'!$C$29</f>
        <v>#REF!</v>
      </c>
      <c r="G13" s="16" t="str">
        <f>_xlfn.IFNA(VLOOKUP($A13&amp;" ЕДДС",'[33]1'!$B$2:$D$60000,3,0), "x")</f>
        <v>x</v>
      </c>
      <c r="H13" s="13" t="e">
        <f>'[34]1'!$C$30</f>
        <v>#REF!</v>
      </c>
      <c r="I13" s="17" t="str">
        <f>_xlfn.IFNA(VLOOKUP($A13&amp;" ЕДДС",'[36]1'!$B$2:$E$60,2,0)/86400, "")</f>
        <v/>
      </c>
      <c r="J13" s="17" t="str">
        <f>_xlfn.IFNA(VLOOKUP($A13&amp;" ЕДДС",'[36]1'!$B$2:$E$60,3,0)/86400, "")</f>
        <v/>
      </c>
      <c r="K13" s="17" t="str">
        <f>_xlfn.IFNA(VLOOKUP($A13&amp;" ЕДДС",'[36]1'!$B$2:$E$60,4,0)/86400, "")</f>
        <v/>
      </c>
      <c r="L13" s="17" t="str">
        <f>_xlfn.IFNA(VLOOKUP($A13&amp;" ЕДДС",'[36]1'!$B$1:$E$60,1,0),"")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ЕДДС",'[33]1'!$B$2:$D$60000,2,0), "x")</f>
        <v>x</v>
      </c>
      <c r="C14" s="13" t="e">
        <f>'[34]1'!$C$34</f>
        <v>#REF!</v>
      </c>
      <c r="D14" s="14" t="str">
        <f>_xlfn.IFNA(VLOOKUP($A14,'[35]1'!$A$2:$B$28,2,0), "x")</f>
        <v>x</v>
      </c>
      <c r="E14" s="15" t="e">
        <f t="shared" si="0"/>
        <v>#VALUE!</v>
      </c>
      <c r="F14" s="13" t="e">
        <f>C14-H14-'[34]1'!$C$32</f>
        <v>#REF!</v>
      </c>
      <c r="G14" s="16" t="str">
        <f>_xlfn.IFNA(VLOOKUP($A14&amp;" ЕДДС",'[33]1'!$B$2:$D$60000,3,0), "x")</f>
        <v>x</v>
      </c>
      <c r="H14" s="13" t="e">
        <f>'[34]1'!$C$33</f>
        <v>#REF!</v>
      </c>
      <c r="I14" s="17" t="str">
        <f>_xlfn.IFNA(VLOOKUP($A14&amp;" ЕДДС",'[36]1'!$B$2:$E$60,2,0)/86400, "")</f>
        <v/>
      </c>
      <c r="J14" s="17" t="str">
        <f>_xlfn.IFNA(VLOOKUP($A14&amp;" ЕДДС",'[36]1'!$B$2:$E$60,3,0)/86400, "")</f>
        <v/>
      </c>
      <c r="K14" s="17" t="str">
        <f>_xlfn.IFNA(VLOOKUP($A14&amp;" ЕДДС",'[36]1'!$B$2:$E$60,4,0)/86400, "")</f>
        <v/>
      </c>
      <c r="L14" s="17" t="str">
        <f>_xlfn.IFNA(VLOOKUP($A14&amp;" ЕДДС",'[36]1'!$B$1:$E$60,1,0),"")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ЕДДС",'[33]1'!$B$2:$D$60000,2,0), "x")</f>
        <v>x</v>
      </c>
      <c r="C15" s="13" t="e">
        <f>'[34]1'!$C$37</f>
        <v>#REF!</v>
      </c>
      <c r="D15" s="14" t="str">
        <f>_xlfn.IFNA(VLOOKUP($A15,'[35]1'!$A$2:$B$28,2,0), "x")</f>
        <v>x</v>
      </c>
      <c r="E15" s="15" t="e">
        <f t="shared" si="0"/>
        <v>#VALUE!</v>
      </c>
      <c r="F15" s="13" t="e">
        <f>C15-H15-'[34]1'!$C$35</f>
        <v>#REF!</v>
      </c>
      <c r="G15" s="16" t="str">
        <f>_xlfn.IFNA(VLOOKUP($A15&amp;" ЕДДС",'[33]1'!$B$2:$D$60000,3,0), "x")</f>
        <v>x</v>
      </c>
      <c r="H15" s="13" t="e">
        <f>'[34]1'!$C$36</f>
        <v>#REF!</v>
      </c>
      <c r="I15" s="17" t="str">
        <f>_xlfn.IFNA(VLOOKUP($A15&amp;" ЕДДС",'[36]1'!$B$2:$E$60,2,0)/86400, "")</f>
        <v/>
      </c>
      <c r="J15" s="17" t="str">
        <f>_xlfn.IFNA(VLOOKUP($A15&amp;" ЕДДС",'[36]1'!$B$2:$E$60,3,0)/86400, "")</f>
        <v/>
      </c>
      <c r="K15" s="17" t="str">
        <f>_xlfn.IFNA(VLOOKUP($A15&amp;" ЕДДС",'[36]1'!$B$2:$E$60,4,0)/86400, "")</f>
        <v/>
      </c>
      <c r="L15" s="17" t="str">
        <f>_xlfn.IFNA(VLOOKUP($A15&amp;" ЕДДС",'[36]1'!$B$1:$E$60,1,0),"")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ЕДДС",'[33]1'!$B$2:$D$60000,2,0), "x")</f>
        <v>x</v>
      </c>
      <c r="C16" s="13" t="e">
        <f>'[34]1'!$C$40</f>
        <v>#REF!</v>
      </c>
      <c r="D16" s="14" t="str">
        <f>_xlfn.IFNA(VLOOKUP($A16,'[35]1'!$A$2:$B$28,2,0), "x")</f>
        <v>x</v>
      </c>
      <c r="E16" s="15" t="e">
        <f t="shared" si="0"/>
        <v>#VALUE!</v>
      </c>
      <c r="F16" s="13" t="e">
        <f>C16-H16-'[34]1'!$C$38</f>
        <v>#REF!</v>
      </c>
      <c r="G16" s="16" t="str">
        <f>_xlfn.IFNA(VLOOKUP($A16&amp;" ЕДДС",'[33]1'!$B$2:$D$60000,3,0), "x")</f>
        <v>x</v>
      </c>
      <c r="H16" s="13" t="e">
        <f>'[34]1'!$C$39</f>
        <v>#REF!</v>
      </c>
      <c r="I16" s="17" t="str">
        <f>_xlfn.IFNA(VLOOKUP($A16&amp;" ЕДДС",'[36]1'!$B$2:$E$60,2,0)/86400, "")</f>
        <v/>
      </c>
      <c r="J16" s="17" t="str">
        <f>_xlfn.IFNA(VLOOKUP($A16&amp;" ЕДДС",'[36]1'!$B$2:$E$60,3,0)/86400, "")</f>
        <v/>
      </c>
      <c r="K16" s="17" t="str">
        <f>_xlfn.IFNA(VLOOKUP($A16&amp;" ЕДДС",'[36]1'!$B$2:$E$60,4,0)/86400, "")</f>
        <v/>
      </c>
      <c r="L16" s="17" t="str">
        <f>_xlfn.IFNA(VLOOKUP($A16&amp;" ЕДДС",'[36]1'!$B$1:$E$60,1,0),"")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ЕДДС",'[33]1'!$B$2:$D$60000,2,0), "x")</f>
        <v>x</v>
      </c>
      <c r="C17" s="13" t="e">
        <f>'[34]1'!$C$43</f>
        <v>#REF!</v>
      </c>
      <c r="D17" s="14" t="str">
        <f>_xlfn.IFNA(VLOOKUP($A17,'[35]1'!$A$2:$B$28,2,0), "x")</f>
        <v>x</v>
      </c>
      <c r="E17" s="15" t="e">
        <f t="shared" si="0"/>
        <v>#VALUE!</v>
      </c>
      <c r="F17" s="13" t="e">
        <f>C17-H17-'[34]1'!$C$41</f>
        <v>#REF!</v>
      </c>
      <c r="G17" s="16" t="str">
        <f>_xlfn.IFNA(VLOOKUP($A17&amp;" ЕДДС",'[33]1'!$B$2:$D$60000,3,0), "x")</f>
        <v>x</v>
      </c>
      <c r="H17" s="13" t="e">
        <f>'[34]1'!$C$42</f>
        <v>#REF!</v>
      </c>
      <c r="I17" s="17" t="str">
        <f>_xlfn.IFNA(VLOOKUP($A17&amp;" ЕДДС",'[36]1'!$B$2:$E$60,2,0)/86400, "")</f>
        <v/>
      </c>
      <c r="J17" s="17" t="str">
        <f>_xlfn.IFNA(VLOOKUP($A17&amp;" ЕДДС",'[36]1'!$B$2:$E$60,3,0)/86400, "")</f>
        <v/>
      </c>
      <c r="K17" s="17" t="str">
        <f>_xlfn.IFNA(VLOOKUP($A17&amp;" ЕДДС",'[36]1'!$B$2:$E$60,4,0)/86400, "")</f>
        <v/>
      </c>
      <c r="L17" s="17" t="str">
        <f>_xlfn.IFNA(VLOOKUP($A17&amp;" ЕДДС",'[36]1'!$B$1:$E$60,1,0),"")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ЕДДС",'[33]1'!$B$2:$D$60000,2,0), "x")</f>
        <v>x</v>
      </c>
      <c r="C18" s="13" t="e">
        <f>'[34]1'!$C$46</f>
        <v>#REF!</v>
      </c>
      <c r="D18" s="14" t="str">
        <f>_xlfn.IFNA(VLOOKUP($A18,'[35]1'!$A$2:$B$28,2,0), "x")</f>
        <v>x</v>
      </c>
      <c r="E18" s="15" t="e">
        <f t="shared" si="0"/>
        <v>#VALUE!</v>
      </c>
      <c r="F18" s="13" t="e">
        <f>C18-H18-'[34]1'!$C$44</f>
        <v>#REF!</v>
      </c>
      <c r="G18" s="16" t="str">
        <f>_xlfn.IFNA(VLOOKUP($A18&amp;" ЕДДС",'[33]1'!$B$2:$D$60000,3,0), "x")</f>
        <v>x</v>
      </c>
      <c r="H18" s="13" t="e">
        <f>'[34]1'!$C$45</f>
        <v>#REF!</v>
      </c>
      <c r="I18" s="17" t="str">
        <f>_xlfn.IFNA(VLOOKUP($A18&amp;" ЕДДС",'[36]1'!$B$2:$E$60,2,0)/86400, "")</f>
        <v/>
      </c>
      <c r="J18" s="17" t="str">
        <f>_xlfn.IFNA(VLOOKUP($A18&amp;" ЕДДС",'[36]1'!$B$2:$E$60,3,0)/86400, "")</f>
        <v/>
      </c>
      <c r="K18" s="17" t="str">
        <f>_xlfn.IFNA(VLOOKUP($A18&amp;" ЕДДС",'[36]1'!$B$2:$E$60,4,0)/86400, "")</f>
        <v/>
      </c>
      <c r="L18" s="17" t="str">
        <f>_xlfn.IFNA(VLOOKUP($A18&amp;" ЕДДС",'[36]1'!$B$1:$E$60,1,0),"")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ЕДДС",'[33]1'!$B$2:$D$60000,2,0), "x")</f>
        <v>x</v>
      </c>
      <c r="C19" s="13" t="e">
        <f>'[34]1'!$C$49</f>
        <v>#REF!</v>
      </c>
      <c r="D19" s="14" t="str">
        <f>_xlfn.IFNA(VLOOKUP($A19,'[35]1'!$A$2:$B$28,2,0), "x")</f>
        <v>x</v>
      </c>
      <c r="E19" s="15" t="e">
        <f t="shared" si="0"/>
        <v>#VALUE!</v>
      </c>
      <c r="F19" s="13" t="e">
        <f>C19-H19-'[34]1'!$C$47</f>
        <v>#REF!</v>
      </c>
      <c r="G19" s="16" t="str">
        <f>_xlfn.IFNA(VLOOKUP($A19&amp;" ЕДДС",'[33]1'!$B$2:$D$60000,3,0), "x")</f>
        <v>x</v>
      </c>
      <c r="H19" s="13" t="e">
        <f>'[34]1'!$C$48</f>
        <v>#REF!</v>
      </c>
      <c r="I19" s="17" t="str">
        <f>_xlfn.IFNA(VLOOKUP($A19&amp;" ЕДДС",'[36]1'!$B$2:$E$60,2,0)/86400, "")</f>
        <v/>
      </c>
      <c r="J19" s="17" t="str">
        <f>_xlfn.IFNA(VLOOKUP($A19&amp;" ЕДДС",'[36]1'!$B$2:$E$60,3,0)/86400, "")</f>
        <v/>
      </c>
      <c r="K19" s="17" t="str">
        <f>_xlfn.IFNA(VLOOKUP($A19&amp;" ЕДДС",'[36]1'!$B$2:$E$60,4,0)/86400, "")</f>
        <v/>
      </c>
      <c r="L19" s="17" t="str">
        <f>_xlfn.IFNA(VLOOKUP($A19&amp;" ЕДДС",'[36]1'!$B$1:$E$60,1,0),"")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ЕДДС",'[33]1'!$B$2:$D$60000,2,0), "x")</f>
        <v>x</v>
      </c>
      <c r="C20" s="13" t="e">
        <f>'[34]1'!$C$52</f>
        <v>#REF!</v>
      </c>
      <c r="D20" s="14" t="str">
        <f>_xlfn.IFNA(VLOOKUP($A20,'[35]1'!$A$2:$B$28,2,0), "x")</f>
        <v>x</v>
      </c>
      <c r="E20" s="15" t="e">
        <f t="shared" si="0"/>
        <v>#VALUE!</v>
      </c>
      <c r="F20" s="13" t="e">
        <f>C20-H20-'[34]1'!$C$50</f>
        <v>#REF!</v>
      </c>
      <c r="G20" s="16" t="str">
        <f>_xlfn.IFNA(VLOOKUP($A20&amp;" ЕДДС",'[33]1'!$B$2:$D$60000,3,0), "x")</f>
        <v>x</v>
      </c>
      <c r="H20" s="13" t="e">
        <f>'[34]1'!$C$51</f>
        <v>#REF!</v>
      </c>
      <c r="I20" s="17" t="str">
        <f>_xlfn.IFNA(VLOOKUP($A20&amp;" ЕДДС",'[36]1'!$B$2:$E$60,2,0)/86400, "")</f>
        <v/>
      </c>
      <c r="J20" s="17" t="str">
        <f>_xlfn.IFNA(VLOOKUP($A20&amp;" ЕДДС",'[36]1'!$B$2:$E$60,3,0)/86400, "")</f>
        <v/>
      </c>
      <c r="K20" s="17" t="str">
        <f>_xlfn.IFNA(VLOOKUP($A20&amp;" ЕДДС",'[36]1'!$B$2:$E$60,4,0)/86400, "")</f>
        <v/>
      </c>
      <c r="L20" s="17" t="str">
        <f>_xlfn.IFNA(VLOOKUP($A20&amp;" ЕДДС",'[36]1'!$B$1:$E$60,1,0),"")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ЕДДС",'[33]1'!$B$2:$D$60000,2,0), "x")</f>
        <v>x</v>
      </c>
      <c r="C21" s="13" t="e">
        <f>'[34]1'!$C$55</f>
        <v>#REF!</v>
      </c>
      <c r="D21" s="14" t="str">
        <f>_xlfn.IFNA(VLOOKUP($A21,'[35]1'!$A$2:$B$28,2,0), "x")</f>
        <v>x</v>
      </c>
      <c r="E21" s="15" t="e">
        <f t="shared" si="0"/>
        <v>#VALUE!</v>
      </c>
      <c r="F21" s="13" t="e">
        <f>C21-H21-'[34]1'!$C$53</f>
        <v>#REF!</v>
      </c>
      <c r="G21" s="16" t="str">
        <f>_xlfn.IFNA(VLOOKUP($A21&amp;" ЕДДС",'[33]1'!$B$2:$D$60000,3,0), "x")</f>
        <v>x</v>
      </c>
      <c r="H21" s="13" t="e">
        <f>'[34]1'!$C$54</f>
        <v>#REF!</v>
      </c>
      <c r="I21" s="17" t="str">
        <f>_xlfn.IFNA(VLOOKUP($A21&amp;" ЕДДС",'[36]1'!$B$2:$E$60,2,0)/86400, "")</f>
        <v/>
      </c>
      <c r="J21" s="17" t="str">
        <f>_xlfn.IFNA(VLOOKUP($A21&amp;" ЕДДС",'[36]1'!$B$2:$E$60,3,0)/86400, "")</f>
        <v/>
      </c>
      <c r="K21" s="17" t="str">
        <f>_xlfn.IFNA(VLOOKUP($A21&amp;" ЕДДС",'[36]1'!$B$2:$E$60,4,0)/86400, "")</f>
        <v/>
      </c>
      <c r="L21" s="17" t="str">
        <f>_xlfn.IFNA(VLOOKUP($A21&amp;" ЕДДС",'[36]1'!$B$1:$E$60,1,0),"")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_xlfn.IFNA(VLOOKUP("ЕДДС",'[33]1'!$B$2:$D$60000,2,0), "x")</f>
        <v>x</v>
      </c>
      <c r="C22" s="13" t="e">
        <f>'[34]1'!$C$58</f>
        <v>#REF!</v>
      </c>
      <c r="D22" s="14" t="str">
        <f>_xlfn.IFNA(VLOOKUP($A22,'[35]1'!$A$2:$B$28,2,0), "x")</f>
        <v>x</v>
      </c>
      <c r="E22" s="15" t="e">
        <f t="shared" si="0"/>
        <v>#VALUE!</v>
      </c>
      <c r="F22" s="13" t="e">
        <f>C22-H22-'[34]1'!$C$56</f>
        <v>#REF!</v>
      </c>
      <c r="G22" s="16" t="str">
        <f>_xlfn.IFNA(VLOOKUP("ЕДДС",'[33]1'!$B$2:$D$60000,3,0), "x")</f>
        <v>x</v>
      </c>
      <c r="H22" s="13" t="e">
        <f>'[34]1'!$C$57</f>
        <v>#REF!</v>
      </c>
      <c r="I22" s="17" t="str">
        <f>_xlfn.IFNA(VLOOKUP("ЕДДС",'[36]1'!$B$2:$E$60,2,0)/86400, "")</f>
        <v/>
      </c>
      <c r="J22" s="17" t="str">
        <f>_xlfn.IFNA(VLOOKUP("ЕДДС",'[36]1'!$B$2:$E$60,3,0)/86400, "")</f>
        <v/>
      </c>
      <c r="K22" s="17" t="str">
        <f>_xlfn.IFNA(VLOOKUP("ЕДДС",'[36]1'!$B$2:$E$60,4,0)/86400, "")</f>
        <v/>
      </c>
      <c r="L22" s="17" t="str">
        <f>_xlfn.IFNA(VLOOKUP("ЕДДС",'[36]1'!$B$1:$E$60,1,0),"")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ЕДДС",'[33]1'!$B$2:$D$60000,2,0), "x")</f>
        <v>x</v>
      </c>
      <c r="C23" s="13" t="e">
        <f>'[34]1'!$C$61</f>
        <v>#REF!</v>
      </c>
      <c r="D23" s="14" t="str">
        <f>_xlfn.IFNA(VLOOKUP("Смоленский Р-Н",'[35]1'!$A$2:$B$28,2,0), "x")</f>
        <v>x</v>
      </c>
      <c r="E23" s="15" t="e">
        <f t="shared" si="0"/>
        <v>#VALUE!</v>
      </c>
      <c r="F23" s="13" t="e">
        <f>C23-H23-'[34]1'!$C$59</f>
        <v>#REF!</v>
      </c>
      <c r="G23" s="16" t="str">
        <f>_xlfn.IFNA(VLOOKUP($A23&amp;" ЕДДС",'[33]1'!$B$2:$D$60000,3,0), "x")</f>
        <v>x</v>
      </c>
      <c r="H23" s="13" t="e">
        <f>'[34]1'!$C$60</f>
        <v>#REF!</v>
      </c>
      <c r="I23" s="17" t="str">
        <f>_xlfn.IFNA(VLOOKUP($A23&amp;" ЕДДС",'[36]1'!$B$2:$E$60,2,0)/86400, "")</f>
        <v/>
      </c>
      <c r="J23" s="17" t="str">
        <f>_xlfn.IFNA(VLOOKUP($A23&amp;" ЕДДС",'[36]1'!$B$2:$E$60,3,0)/86400, "")</f>
        <v/>
      </c>
      <c r="K23" s="17" t="str">
        <f>_xlfn.IFNA(VLOOKUP($A23&amp;" ЕДДС",'[36]1'!$B$2:$E$60,4,0)/86400, "")</f>
        <v/>
      </c>
      <c r="L23" s="17" t="str">
        <f>_xlfn.IFNA(VLOOKUP($A23&amp;" ЕДДС",'[36]1'!$B$1:$E$60,1,0),"")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ЕДДС",'[33]1'!$B$2:$D$60000,2,0), "x")</f>
        <v>x</v>
      </c>
      <c r="C24" s="13" t="e">
        <f>'[34]1'!$C$64</f>
        <v>#REF!</v>
      </c>
      <c r="D24" s="14" t="str">
        <f>_xlfn.IFNA(VLOOKUP($A24,'[35]1'!$A$2:$B$28,2,0), "x")</f>
        <v>x</v>
      </c>
      <c r="E24" s="15" t="e">
        <f t="shared" si="0"/>
        <v>#VALUE!</v>
      </c>
      <c r="F24" s="13" t="e">
        <f>C24-H24-'[34]1'!$C$62</f>
        <v>#REF!</v>
      </c>
      <c r="G24" s="16" t="str">
        <f>_xlfn.IFNA(VLOOKUP($A24&amp;" ЕДДС",'[33]1'!$B$2:$D$60000,3,0), "x")</f>
        <v>x</v>
      </c>
      <c r="H24" s="13" t="e">
        <f>'[34]1'!$C$63</f>
        <v>#REF!</v>
      </c>
      <c r="I24" s="17" t="str">
        <f>_xlfn.IFNA(VLOOKUP($A24&amp;" ЕДДС",'[36]1'!$B$2:$E$60,2,0)/86400, "")</f>
        <v/>
      </c>
      <c r="J24" s="17" t="str">
        <f>_xlfn.IFNA(VLOOKUP($A24&amp;" ЕДДС",'[36]1'!$B$2:$E$60,3,0)/86400, "")</f>
        <v/>
      </c>
      <c r="K24" s="17" t="str">
        <f>_xlfn.IFNA(VLOOKUP($A24&amp;" ЕДДС",'[36]1'!$B$2:$E$60,4,0)/86400, "")</f>
        <v/>
      </c>
      <c r="L24" s="17" t="str">
        <f>_xlfn.IFNA(VLOOKUP($A24&amp;" ЕДДС",'[36]1'!$B$1:$E$60,1,0),"")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ЕДДС",'[33]1'!$B$2:$D$60000,2,0), "x")</f>
        <v>x</v>
      </c>
      <c r="C25" s="13" t="e">
        <f>'[34]1'!$C$67</f>
        <v>#REF!</v>
      </c>
      <c r="D25" s="14" t="str">
        <f>_xlfn.IFNA(VLOOKUP($A25,'[35]1'!$A$2:$B$28,2,0), "x")</f>
        <v>x</v>
      </c>
      <c r="E25" s="15" t="e">
        <f t="shared" si="0"/>
        <v>#VALUE!</v>
      </c>
      <c r="F25" s="13" t="e">
        <f>C25-H25-'[34]1'!$C$65</f>
        <v>#REF!</v>
      </c>
      <c r="G25" s="16" t="str">
        <f>_xlfn.IFNA(VLOOKUP($A25&amp;" ЕДДС",'[33]1'!$B$2:$D$60000,3,0), "x")</f>
        <v>x</v>
      </c>
      <c r="H25" s="13" t="e">
        <f>'[34]1'!$C$66</f>
        <v>#REF!</v>
      </c>
      <c r="I25" s="17" t="str">
        <f>_xlfn.IFNA(VLOOKUP($A25&amp;" ЕДДС",'[36]1'!$B$2:$E$60,2,0)/86400, "")</f>
        <v/>
      </c>
      <c r="J25" s="17" t="str">
        <f>_xlfn.IFNA(VLOOKUP($A25&amp;" ЕДДС",'[36]1'!$B$2:$E$60,3,0)/86400, "")</f>
        <v/>
      </c>
      <c r="K25" s="17" t="str">
        <f>_xlfn.IFNA(VLOOKUP($A25&amp;" ЕДДС",'[36]1'!$B$2:$E$60,4,0)/86400, "")</f>
        <v/>
      </c>
      <c r="L25" s="17" t="str">
        <f>_xlfn.IFNA(VLOOKUP($A25&amp;" ЕДДС",'[36]1'!$B$1:$E$60,1,0),"")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ЕДДС",'[33]1'!$B$2:$D$60000,2,0), "x")</f>
        <v>x</v>
      </c>
      <c r="C26" s="13" t="e">
        <f>'[34]1'!$C$70</f>
        <v>#REF!</v>
      </c>
      <c r="D26" s="14" t="str">
        <f>_xlfn.IFNA(VLOOKUP($A26,'[35]1'!$A$2:$B$28,2,0), "x")</f>
        <v>x</v>
      </c>
      <c r="E26" s="15" t="e">
        <f t="shared" si="0"/>
        <v>#VALUE!</v>
      </c>
      <c r="F26" s="13" t="e">
        <f>C26-H26-'[34]1'!$C$68</f>
        <v>#REF!</v>
      </c>
      <c r="G26" s="16" t="str">
        <f>_xlfn.IFNA(VLOOKUP($A26&amp;" ЕДДС",'[33]1'!$B$2:$D$60000,3,0), "x")</f>
        <v>x</v>
      </c>
      <c r="H26" s="13" t="e">
        <f>'[34]1'!$C$69</f>
        <v>#REF!</v>
      </c>
      <c r="I26" s="17" t="str">
        <f>_xlfn.IFNA(VLOOKUP($A26&amp;" ЕДДС",'[36]1'!$B$2:$E$60,2,0)/86400, "")</f>
        <v/>
      </c>
      <c r="J26" s="17" t="str">
        <f>_xlfn.IFNA(VLOOKUP($A26&amp;" ЕДДС",'[36]1'!$B$2:$E$60,3,0)/86400, "")</f>
        <v/>
      </c>
      <c r="K26" s="17" t="str">
        <f>_xlfn.IFNA(VLOOKUP($A26&amp;" ЕДДС",'[36]1'!$B$2:$E$60,4,0)/86400, "")</f>
        <v/>
      </c>
      <c r="L26" s="17" t="str">
        <f>_xlfn.IFNA(VLOOKUP($A26&amp;" ЕДДС",'[36]1'!$B$1:$E$60,1,0),"")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ЕДДС",'[33]1'!$B$2:$D$60000,2,0), "x")</f>
        <v>x</v>
      </c>
      <c r="C27" s="13" t="e">
        <f>'[34]1'!$C$73</f>
        <v>#REF!</v>
      </c>
      <c r="D27" s="14" t="str">
        <f>_xlfn.IFNA(VLOOKUP("Х.Жирковский",'[35]1'!$A$2:$B$28,2,0), "x")</f>
        <v>x</v>
      </c>
      <c r="E27" s="15" t="e">
        <f t="shared" si="0"/>
        <v>#VALUE!</v>
      </c>
      <c r="F27" s="13" t="e">
        <f>C27-H27-'[34]1'!$C$71</f>
        <v>#REF!</v>
      </c>
      <c r="G27" s="16" t="str">
        <f>_xlfn.IFNA(VLOOKUP($A27&amp;" ЕДДС",'[33]1'!$B$2:$D$60000,3,0), "x")</f>
        <v>x</v>
      </c>
      <c r="H27" s="13" t="e">
        <f>'[34]1'!$C$72</f>
        <v>#REF!</v>
      </c>
      <c r="I27" s="17" t="str">
        <f>_xlfn.IFNA(VLOOKUP($A27&amp;" ЕДДС",'[36]1'!$B$2:$E$60,2,0)/86400, "")</f>
        <v/>
      </c>
      <c r="J27" s="17" t="str">
        <f>_xlfn.IFNA(VLOOKUP($A27&amp;" ЕДДС",'[36]1'!$B$2:$E$60,3,0)/86400, "")</f>
        <v/>
      </c>
      <c r="K27" s="17" t="str">
        <f>_xlfn.IFNA(VLOOKUP($A27&amp;" ЕДДС",'[36]1'!$B$2:$E$60,4,0)/86400, "")</f>
        <v/>
      </c>
      <c r="L27" s="17" t="str">
        <f>_xlfn.IFNA(VLOOKUP($A27&amp;" ЕДДС",'[36]1'!$B$1:$E$60,1,0),"")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ЕДДС",'[33]1'!$B$2:$D$60000,2,0), "x")</f>
        <v>x</v>
      </c>
      <c r="C28" s="13" t="e">
        <f>'[34]1'!$C$76</f>
        <v>#REF!</v>
      </c>
      <c r="D28" s="14" t="str">
        <f>_xlfn.IFNA(VLOOKUP($A28,'[35]1'!$A$2:$B$28,2,0), "x")</f>
        <v>x</v>
      </c>
      <c r="E28" s="15" t="e">
        <f t="shared" si="0"/>
        <v>#VALUE!</v>
      </c>
      <c r="F28" s="13" t="e">
        <f>C28-H28-'[34]1'!$C$74</f>
        <v>#REF!</v>
      </c>
      <c r="G28" s="16" t="str">
        <f>_xlfn.IFNA(VLOOKUP($A28&amp;" ЕДДС",'[33]1'!$B$2:$D$60000,3,0), "x")</f>
        <v>x</v>
      </c>
      <c r="H28" s="13" t="e">
        <f>'[34]1'!$C$75</f>
        <v>#REF!</v>
      </c>
      <c r="I28" s="17" t="str">
        <f>_xlfn.IFNA(VLOOKUP($A28&amp;" ЕДДС",'[36]1'!$B$2:$E$60,2,0)/86400, "")</f>
        <v/>
      </c>
      <c r="J28" s="17" t="str">
        <f>_xlfn.IFNA(VLOOKUP($A28&amp;" ЕДДС",'[36]1'!$B$2:$E$60,3,0)/86400, "")</f>
        <v/>
      </c>
      <c r="K28" s="17" t="str">
        <f>_xlfn.IFNA(VLOOKUP($A28&amp;" ЕДДС",'[36]1'!$B$2:$E$60,4,0)/86400, "")</f>
        <v/>
      </c>
      <c r="L28" s="17" t="str">
        <f>_xlfn.IFNA(VLOOKUP($A28&amp;" ЕДДС",'[36]1'!$B$1:$E$60,1,0),"")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ЕДДС",'[33]1'!$B$2:$D$60000,2,0), "x")</f>
        <v>x</v>
      </c>
      <c r="C29" s="13" t="e">
        <f>'[34]1'!$C$79</f>
        <v>#REF!</v>
      </c>
      <c r="D29" s="14" t="str">
        <f>_xlfn.IFNA(VLOOKUP($A29,'[35]1'!$A$2:$B$28,2,0), "x")</f>
        <v>x</v>
      </c>
      <c r="E29" s="15" t="e">
        <f t="shared" si="0"/>
        <v>#VALUE!</v>
      </c>
      <c r="F29" s="13" t="e">
        <f>C29-H29-'[34]1'!$C$77</f>
        <v>#REF!</v>
      </c>
      <c r="G29" s="16" t="str">
        <f>_xlfn.IFNA(VLOOKUP($A29&amp;" ЕДДС",'[33]1'!$B$2:$D$60000,3,0), "x")</f>
        <v>x</v>
      </c>
      <c r="H29" s="13" t="e">
        <f>'[34]1'!$C$78</f>
        <v>#REF!</v>
      </c>
      <c r="I29" s="17" t="str">
        <f>_xlfn.IFNA(VLOOKUP($A29&amp;" ЕДДС",'[36]1'!$B$2:$E$60,2,0)/86400, "")</f>
        <v/>
      </c>
      <c r="J29" s="17" t="str">
        <f>_xlfn.IFNA(VLOOKUP($A29&amp;" ЕДДС",'[36]1'!$B$2:$E$60,3,0)/86400, "")</f>
        <v/>
      </c>
      <c r="K29" s="17" t="str">
        <f>_xlfn.IFNA(VLOOKUP($A29&amp;" ЕДДС",'[36]1'!$B$2:$E$60,4,0)/86400, "")</f>
        <v/>
      </c>
      <c r="L29" s="17" t="str">
        <f>_xlfn.IFNA(VLOOKUP($A29&amp;" ЕДДС",'[36]1'!$B$1:$E$60,1,0),"")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ЕДДС",'[33]1'!$B$2:$D$60000,2,0), "x")</f>
        <v>x</v>
      </c>
      <c r="C30" s="13" t="e">
        <f>'[34]1'!$C$82</f>
        <v>#REF!</v>
      </c>
      <c r="D30" s="14" t="str">
        <f>_xlfn.IFNA(VLOOKUP($A30,'[35]1'!$A$2:$B$28,2,0), "x")</f>
        <v>x</v>
      </c>
      <c r="E30" s="15" t="e">
        <f t="shared" si="0"/>
        <v>#VALUE!</v>
      </c>
      <c r="F30" s="13" t="e">
        <f>C30-H30-'[34]1'!$C$80</f>
        <v>#REF!</v>
      </c>
      <c r="G30" s="16" t="str">
        <f>_xlfn.IFNA(VLOOKUP($A30&amp;" ЕДДС",'[33]1'!$B$2:$D$60000,3,0), "x")</f>
        <v>x</v>
      </c>
      <c r="H30" s="13" t="e">
        <f>'[34]1'!$C$81</f>
        <v>#REF!</v>
      </c>
      <c r="I30" s="17" t="str">
        <f>_xlfn.IFNA(VLOOKUP($A30&amp;" ЕДДС",'[36]1'!$B$2:$E$60,2,0)/86400, "")</f>
        <v/>
      </c>
      <c r="J30" s="17" t="str">
        <f>_xlfn.IFNA(VLOOKUP($A30&amp;" ЕДДС",'[36]1'!$B$2:$E$60,3,0)/86400, "")</f>
        <v/>
      </c>
      <c r="K30" s="17" t="str">
        <f>_xlfn.IFNA(VLOOKUP($A30&amp;" ЕДДС",'[36]1'!$B$2:$E$60,4,0)/86400, "")</f>
        <v/>
      </c>
      <c r="L30" s="17" t="str">
        <f>_xlfn.IFNA(VLOOKUP($A30&amp;" ЕДДС",'[36]1'!$B$1:$E$60,1,0),"")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1" priority="2" operator="equal">
      <formula>0</formula>
    </cfRule>
    <cfRule type="cellIs" dxfId="3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Захаренков Николай Николаевич</dc:creator>
  <dc:description/>
  <cp:lastModifiedBy>Захаренков Николай Николаевич</cp:lastModifiedBy>
  <cp:revision>287</cp:revision>
  <cp:lastPrinted>2025-05-05T06:53:54Z</cp:lastPrinted>
  <dcterms:created xsi:type="dcterms:W3CDTF">2022-03-30T08:54:38Z</dcterms:created>
  <dcterms:modified xsi:type="dcterms:W3CDTF">2025-05-05T06:54:09Z</dcterms:modified>
  <dc:language>ru-RU</dc:language>
</cp:coreProperties>
</file>